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aglja\Documents\Website downloads - Migration\Housing\"/>
    </mc:Choice>
  </mc:AlternateContent>
  <xr:revisionPtr revIDLastSave="0" documentId="13_ncr:1_{986BC9B0-3F00-4546-BF57-48AA39FCB25B}" xr6:coauthVersionLast="47" xr6:coauthVersionMax="47" xr10:uidLastSave="{00000000-0000-0000-0000-000000000000}"/>
  <workbookProtection workbookAlgorithmName="SHA-512" workbookHashValue="+olStH9tOlOsoT4lXXFHxKZXCVMUuBUuRsuEFlO/Ufoz4USsm9VmHmWzTRUkhUSDEq0Xv03jVPIvI2wWHTvhxQ==" workbookSaltValue="wMGSlt4S4HN9W7kYmn5aQA==" workbookSpinCount="100000" lockStructure="1"/>
  <bookViews>
    <workbookView xWindow="-120" yWindow="-120" windowWidth="29040" windowHeight="15840" tabRatio="699" xr2:uid="{00000000-000D-0000-FFFF-FFFF00000000}"/>
  </bookViews>
  <sheets>
    <sheet name="Sites with FPP" sheetId="1" r:id="rId1"/>
    <sheet name="Sites with OPP" sheetId="2" r:id="rId2"/>
    <sheet name="Sites with PN" sheetId="3" r:id="rId3"/>
    <sheet name="SHLAA sites" sheetId="4" r:id="rId4"/>
    <sheet name="Strategic Allocations" sheetId="6" r:id="rId5"/>
    <sheet name="Summary Sheet" sheetId="7" r:id="rId6"/>
  </sheets>
  <definedNames>
    <definedName name="_xlnm._FilterDatabase" localSheetId="3" hidden="1">'SHLAA sites'!$A$1:$Q$19</definedName>
    <definedName name="_xlnm._FilterDatabase" localSheetId="0" hidden="1">'Sites with FPP'!$A$1:$R$106</definedName>
    <definedName name="_xlnm._FilterDatabase" localSheetId="1" hidden="1">'Sites with OPP'!$A$1:$P$18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4" l="1"/>
  <c r="O2" i="2"/>
  <c r="Q3" i="4" l="1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2" i="4"/>
  <c r="G106" i="1"/>
  <c r="F106" i="1"/>
  <c r="E106" i="1"/>
  <c r="L5" i="7"/>
  <c r="L6" i="7"/>
  <c r="K6" i="7"/>
  <c r="L7" i="7"/>
  <c r="K7" i="7"/>
  <c r="L10" i="7"/>
  <c r="K10" i="7"/>
  <c r="L11" i="7"/>
  <c r="K11" i="7"/>
  <c r="M11" i="7"/>
  <c r="Y14" i="6" l="1"/>
  <c r="Z14" i="6"/>
  <c r="P35" i="6" l="1"/>
  <c r="X35" i="6" s="1"/>
  <c r="Q35" i="6"/>
  <c r="R35" i="6"/>
  <c r="S35" i="6"/>
  <c r="T35" i="6"/>
  <c r="U35" i="6"/>
  <c r="V35" i="6"/>
  <c r="W35" i="6"/>
  <c r="O35" i="6"/>
  <c r="Y35" i="6" s="1"/>
  <c r="N47" i="6"/>
  <c r="Z43" i="6"/>
  <c r="B5" i="7" l="1"/>
  <c r="R106" i="1"/>
  <c r="P106" i="1" l="1"/>
  <c r="O106" i="1"/>
  <c r="N106" i="1"/>
  <c r="M106" i="1"/>
  <c r="L106" i="1"/>
  <c r="K106" i="1"/>
  <c r="J106" i="1"/>
  <c r="I106" i="1"/>
  <c r="H106" i="1"/>
  <c r="Q105" i="1"/>
  <c r="Q103" i="1"/>
  <c r="Z37" i="6" l="1"/>
  <c r="Z34" i="6"/>
  <c r="Z33" i="6"/>
  <c r="Z28" i="6"/>
  <c r="Z27" i="6"/>
  <c r="Z25" i="6"/>
  <c r="Z23" i="6"/>
  <c r="Z21" i="6"/>
  <c r="Z19" i="6"/>
  <c r="Y15" i="6"/>
  <c r="Z13" i="6"/>
  <c r="Y21" i="6"/>
  <c r="P18" i="4" l="1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  <c r="Y19" i="6"/>
  <c r="Y23" i="6"/>
  <c r="Y25" i="6"/>
  <c r="Y27" i="6"/>
  <c r="Y28" i="6"/>
  <c r="Y31" i="6"/>
  <c r="Y33" i="6"/>
  <c r="Y34" i="6"/>
  <c r="Y37" i="6"/>
  <c r="Y39" i="6"/>
  <c r="Y41" i="6"/>
  <c r="Y45" i="6"/>
  <c r="Y43" i="6"/>
  <c r="Y16" i="6"/>
  <c r="Y13" i="6"/>
  <c r="Y12" i="6"/>
  <c r="Y11" i="6"/>
  <c r="Y10" i="6"/>
  <c r="Y9" i="6"/>
  <c r="Y8" i="6"/>
  <c r="Y6" i="6"/>
  <c r="Y5" i="6"/>
  <c r="Z12" i="6"/>
  <c r="Z11" i="6"/>
  <c r="Z10" i="6"/>
  <c r="Z9" i="6"/>
  <c r="Z8" i="6"/>
  <c r="Z7" i="6"/>
  <c r="Z6" i="6"/>
  <c r="Z5" i="6"/>
  <c r="Z4" i="6"/>
  <c r="Z3" i="6"/>
  <c r="Z39" i="6"/>
  <c r="Z41" i="6"/>
  <c r="Z31" i="6"/>
  <c r="Z15" i="6" l="1"/>
  <c r="Z16" i="6"/>
  <c r="R65" i="1" l="1"/>
  <c r="Q65" i="1"/>
  <c r="R24" i="1"/>
  <c r="Q24" i="1"/>
  <c r="R89" i="1" l="1"/>
  <c r="Q89" i="1"/>
  <c r="Y4" i="6" l="1"/>
  <c r="Y3" i="6"/>
  <c r="P3" i="3"/>
  <c r="P4" i="3"/>
  <c r="P5" i="3"/>
  <c r="P6" i="3"/>
  <c r="P7" i="3"/>
  <c r="P2" i="3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Q3" i="1"/>
  <c r="Q4" i="1"/>
  <c r="Q5" i="1"/>
  <c r="Q6" i="1"/>
  <c r="Q7" i="1"/>
  <c r="Q8" i="1"/>
  <c r="Q9" i="1"/>
  <c r="Q10" i="1"/>
  <c r="Q11" i="1"/>
  <c r="Q12" i="1"/>
  <c r="Q13" i="1"/>
  <c r="Q15" i="1"/>
  <c r="Q16" i="1"/>
  <c r="Q17" i="1"/>
  <c r="Q18" i="1"/>
  <c r="Q19" i="1"/>
  <c r="Q20" i="1"/>
  <c r="Q21" i="1"/>
  <c r="Q22" i="1"/>
  <c r="Q23" i="1"/>
  <c r="Q25" i="1"/>
  <c r="Q26" i="1"/>
  <c r="Q27" i="1"/>
  <c r="Q28" i="1"/>
  <c r="Q29" i="1"/>
  <c r="Q30" i="1"/>
  <c r="Q31" i="1"/>
  <c r="Q32" i="1"/>
  <c r="Q106" i="1" s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6" i="1"/>
  <c r="Q87" i="1"/>
  <c r="Q88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2" i="1"/>
  <c r="O8" i="3"/>
  <c r="N8" i="3"/>
  <c r="M8" i="3"/>
  <c r="L8" i="3"/>
  <c r="K8" i="3"/>
  <c r="J8" i="3"/>
  <c r="I8" i="3"/>
  <c r="H8" i="3"/>
  <c r="G8" i="3"/>
  <c r="F8" i="3"/>
  <c r="E8" i="3"/>
  <c r="Q7" i="3"/>
  <c r="N18" i="2"/>
  <c r="P16" i="2"/>
  <c r="M18" i="2"/>
  <c r="L18" i="2"/>
  <c r="K18" i="2"/>
  <c r="J18" i="2"/>
  <c r="I18" i="2"/>
  <c r="H18" i="2"/>
  <c r="G18" i="2"/>
  <c r="F18" i="2"/>
  <c r="B6" i="7" s="1"/>
  <c r="E18" i="2"/>
  <c r="P15" i="2"/>
  <c r="N17" i="6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4" i="1"/>
  <c r="R85" i="1"/>
  <c r="R86" i="1"/>
  <c r="R87" i="1"/>
  <c r="R88" i="1"/>
  <c r="R83" i="1"/>
  <c r="R78" i="1"/>
  <c r="R79" i="1"/>
  <c r="R80" i="1"/>
  <c r="R81" i="1"/>
  <c r="R82" i="1"/>
  <c r="R76" i="1"/>
  <c r="R77" i="1"/>
  <c r="R73" i="1"/>
  <c r="R74" i="1"/>
  <c r="R75" i="1"/>
  <c r="R72" i="1"/>
  <c r="R71" i="1"/>
  <c r="R70" i="1"/>
  <c r="Y17" i="6" l="1"/>
  <c r="P8" i="3"/>
  <c r="O18" i="2"/>
  <c r="R69" i="1"/>
  <c r="R46" i="1"/>
  <c r="P3" i="2" l="1"/>
  <c r="P4" i="2"/>
  <c r="P5" i="2"/>
  <c r="P6" i="2"/>
  <c r="P7" i="2"/>
  <c r="P8" i="2"/>
  <c r="P9" i="2"/>
  <c r="P10" i="2"/>
  <c r="P11" i="2"/>
  <c r="P12" i="2"/>
  <c r="P13" i="2"/>
  <c r="P2" i="2"/>
  <c r="P18" i="2" l="1"/>
  <c r="Q3" i="3"/>
  <c r="Q4" i="3"/>
  <c r="Q5" i="3"/>
  <c r="Q6" i="3"/>
  <c r="Q2" i="3"/>
  <c r="Q8" i="3" l="1"/>
  <c r="R3" i="1"/>
  <c r="R4" i="1"/>
  <c r="R5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6" i="1"/>
  <c r="R67" i="1"/>
  <c r="R68" i="1"/>
  <c r="R2" i="1"/>
  <c r="X19" i="6"/>
  <c r="Z45" i="6" l="1"/>
  <c r="X34" i="6" l="1"/>
  <c r="W17" i="6"/>
  <c r="X16" i="6"/>
  <c r="V17" i="6"/>
  <c r="U17" i="6"/>
  <c r="T17" i="6"/>
  <c r="S17" i="6"/>
  <c r="R17" i="6"/>
  <c r="Q17" i="6"/>
  <c r="P17" i="6"/>
  <c r="O17" i="6"/>
  <c r="M17" i="6"/>
  <c r="L17" i="6"/>
  <c r="K17" i="6"/>
  <c r="J17" i="6"/>
  <c r="I17" i="6"/>
  <c r="H17" i="6"/>
  <c r="G17" i="6"/>
  <c r="N12" i="7" l="1"/>
  <c r="H29" i="6" l="1"/>
  <c r="I29" i="6"/>
  <c r="J29" i="6"/>
  <c r="K29" i="6"/>
  <c r="L29" i="6"/>
  <c r="M29" i="6"/>
  <c r="O29" i="6"/>
  <c r="O47" i="6" s="1"/>
  <c r="P29" i="6"/>
  <c r="P47" i="6" s="1"/>
  <c r="Q29" i="6"/>
  <c r="Q47" i="6" s="1"/>
  <c r="R29" i="6"/>
  <c r="R47" i="6" s="1"/>
  <c r="S29" i="6"/>
  <c r="S47" i="6" s="1"/>
  <c r="T29" i="6"/>
  <c r="T47" i="6" s="1"/>
  <c r="U29" i="6"/>
  <c r="U47" i="6" s="1"/>
  <c r="V29" i="6"/>
  <c r="V47" i="6" s="1"/>
  <c r="W29" i="6"/>
  <c r="W47" i="6" s="1"/>
  <c r="G29" i="6"/>
  <c r="X28" i="6"/>
  <c r="Y29" i="6" l="1"/>
  <c r="Z29" i="6"/>
  <c r="Z17" i="6"/>
  <c r="B7" i="7"/>
  <c r="D7" i="7"/>
  <c r="E7" i="7"/>
  <c r="F7" i="7"/>
  <c r="G7" i="7"/>
  <c r="H7" i="7"/>
  <c r="I7" i="7"/>
  <c r="J7" i="7"/>
  <c r="C6" i="7"/>
  <c r="D6" i="7"/>
  <c r="E6" i="7"/>
  <c r="F6" i="7"/>
  <c r="H6" i="7"/>
  <c r="I6" i="7"/>
  <c r="J6" i="7"/>
  <c r="Z47" i="6" l="1"/>
  <c r="Y47" i="6"/>
  <c r="C5" i="7"/>
  <c r="D5" i="7"/>
  <c r="E5" i="7"/>
  <c r="F5" i="7"/>
  <c r="G5" i="7"/>
  <c r="H5" i="7"/>
  <c r="I5" i="7"/>
  <c r="J5" i="7"/>
  <c r="K5" i="7" l="1"/>
  <c r="M5" i="7"/>
  <c r="E19" i="4"/>
  <c r="M10" i="7" l="1"/>
  <c r="X23" i="6" l="1"/>
  <c r="G6" i="7" l="1"/>
  <c r="M6" i="7" l="1"/>
  <c r="X43" i="6" l="1"/>
  <c r="AA17" i="6" l="1"/>
  <c r="AA47" i="6" l="1"/>
  <c r="O9" i="7" s="1"/>
  <c r="O12" i="7" s="1"/>
  <c r="J47" i="6"/>
  <c r="X10" i="6"/>
  <c r="X11" i="6"/>
  <c r="C7" i="7" l="1"/>
  <c r="M7" i="7" s="1"/>
  <c r="X21" i="6" l="1"/>
  <c r="X25" i="6"/>
  <c r="X27" i="6"/>
  <c r="X29" i="6" s="1"/>
  <c r="X31" i="6"/>
  <c r="X33" i="6"/>
  <c r="X37" i="6"/>
  <c r="X45" i="6"/>
  <c r="X41" i="6"/>
  <c r="X4" i="6"/>
  <c r="X5" i="6"/>
  <c r="X6" i="6"/>
  <c r="X8" i="6"/>
  <c r="X9" i="6"/>
  <c r="X12" i="6"/>
  <c r="X3" i="6"/>
  <c r="K47" i="6"/>
  <c r="L47" i="6"/>
  <c r="M47" i="6"/>
  <c r="B9" i="7"/>
  <c r="C9" i="7"/>
  <c r="D9" i="7"/>
  <c r="E9" i="7"/>
  <c r="F9" i="7"/>
  <c r="G9" i="7"/>
  <c r="H9" i="7"/>
  <c r="I9" i="7"/>
  <c r="J9" i="7"/>
  <c r="G47" i="6"/>
  <c r="H47" i="6"/>
  <c r="I47" i="6"/>
  <c r="F19" i="4"/>
  <c r="B8" i="7" s="1"/>
  <c r="G19" i="4"/>
  <c r="C8" i="7" s="1"/>
  <c r="H19" i="4"/>
  <c r="D8" i="7" s="1"/>
  <c r="I19" i="4"/>
  <c r="E8" i="7" s="1"/>
  <c r="J19" i="4"/>
  <c r="F8" i="7" s="1"/>
  <c r="K19" i="4"/>
  <c r="G8" i="7" s="1"/>
  <c r="L19" i="4"/>
  <c r="H8" i="7" s="1"/>
  <c r="M19" i="4"/>
  <c r="I8" i="7" s="1"/>
  <c r="N19" i="4"/>
  <c r="J8" i="7" s="1"/>
  <c r="K9" i="7" l="1"/>
  <c r="L9" i="7"/>
  <c r="L8" i="7"/>
  <c r="K8" i="7"/>
  <c r="C12" i="7"/>
  <c r="E12" i="7"/>
  <c r="D12" i="7"/>
  <c r="G12" i="7"/>
  <c r="B12" i="7"/>
  <c r="F12" i="7"/>
  <c r="X17" i="6"/>
  <c r="X47" i="6" s="1"/>
  <c r="J12" i="7"/>
  <c r="I12" i="7"/>
  <c r="H12" i="7"/>
  <c r="Q19" i="4"/>
  <c r="L12" i="7" l="1"/>
  <c r="K12" i="7"/>
  <c r="M9" i="7"/>
  <c r="M8" i="7"/>
  <c r="M12" i="7" l="1"/>
  <c r="P12" i="7" s="1"/>
  <c r="Q12" i="7" l="1"/>
</calcChain>
</file>

<file path=xl/sharedStrings.xml><?xml version="1.0" encoding="utf-8"?>
<sst xmlns="http://schemas.openxmlformats.org/spreadsheetml/2006/main" count="581" uniqueCount="335">
  <si>
    <t>SITE REF</t>
  </si>
  <si>
    <t>COUNCIL APPLICATION No.</t>
  </si>
  <si>
    <t>ADDRESS</t>
  </si>
  <si>
    <t>LOCALITY</t>
  </si>
  <si>
    <t>TOTAL CAPACITY</t>
  </si>
  <si>
    <t>REMAINING CAPCITY AVAILABLE WITHIN 5 YEARS</t>
  </si>
  <si>
    <t>REMAINING CAPACITY AVAILABLE BEYOND 5 YEARS</t>
  </si>
  <si>
    <t>Tower Road, Bedworth Water Tower</t>
  </si>
  <si>
    <t>Chapel Street, Bed</t>
  </si>
  <si>
    <t>Ash Green Lane 15, Exhall</t>
  </si>
  <si>
    <t>Queens Rd, 265, Nun</t>
  </si>
  <si>
    <t>Land to rear of Joddrell St, Midland Road, Nuneaton, CV11 5EG</t>
  </si>
  <si>
    <t>Adj Boot Wharf, Site 61B007 - Former allotments north of", The Bull Ring, Nuneaton</t>
  </si>
  <si>
    <t xml:space="preserve">"Site 106a014" King Street, Bedworth, </t>
  </si>
  <si>
    <t>Site 48a022 - Spinney Lane, Spinney Lane, Nuneaton,</t>
  </si>
  <si>
    <t>Bede and Poplar</t>
  </si>
  <si>
    <t>Camp Hill and Galley Common</t>
  </si>
  <si>
    <t>Bedworth North and West</t>
  </si>
  <si>
    <t>Arbury and Stockingford</t>
  </si>
  <si>
    <t>Abbey and Wem Brook</t>
  </si>
  <si>
    <t>Whitestone and Bulkington</t>
  </si>
  <si>
    <t>Weddington and St Nicolas</t>
  </si>
  <si>
    <t>TOTAL NET COMPLETIONS</t>
  </si>
  <si>
    <t>2/OL</t>
  </si>
  <si>
    <t>Bedworth Rd, 48, Bulkington</t>
  </si>
  <si>
    <t>NUN015</t>
  </si>
  <si>
    <t>SHLAA</t>
  </si>
  <si>
    <t>NUN043</t>
  </si>
  <si>
    <t>NUN047</t>
  </si>
  <si>
    <t>NUN051</t>
  </si>
  <si>
    <t>NUN174</t>
  </si>
  <si>
    <t>NUN239</t>
  </si>
  <si>
    <t>NUN242</t>
  </si>
  <si>
    <t>NUN245</t>
  </si>
  <si>
    <t xml:space="preserve">SHLAA </t>
  </si>
  <si>
    <t>NUN263</t>
  </si>
  <si>
    <t>NUN305</t>
  </si>
  <si>
    <t>NUN75</t>
  </si>
  <si>
    <t>NUN318</t>
  </si>
  <si>
    <t>NUN323</t>
  </si>
  <si>
    <t>NUN352</t>
  </si>
  <si>
    <t>NUN356</t>
  </si>
  <si>
    <t>Donnithorne Avenue (adjacent canal)</t>
  </si>
  <si>
    <t>Stockingford Sports and Social Club, Arbury Road and Bungalow</t>
  </si>
  <si>
    <t>King Edward Road</t>
  </si>
  <si>
    <t>Rear of 68 King Edward Road</t>
  </si>
  <si>
    <t>Rear of Furnace Road/Beechwood Road (Charity Docks)</t>
  </si>
  <si>
    <t>Armson Road, Exhall</t>
  </si>
  <si>
    <t>Hawkesbury Pump House, Heritage Drive, Hawkesbury</t>
  </si>
  <si>
    <t>21 Church Road</t>
  </si>
  <si>
    <t>Land rear of Aldi. Park Road</t>
  </si>
  <si>
    <t>Bucks Hill, Nuneaton</t>
  </si>
  <si>
    <t>disused play area rear of Park Road flats</t>
  </si>
  <si>
    <t>Land Rear of Burbages Lane</t>
  </si>
  <si>
    <t>Land rear of Marston House Farm, Nuneaton Road Bulkington</t>
  </si>
  <si>
    <t>Acacia Crescent, Bedworth</t>
  </si>
  <si>
    <t>Abbey and Wembrook</t>
  </si>
  <si>
    <t>Year 22/23</t>
  </si>
  <si>
    <t>Year 23/24</t>
  </si>
  <si>
    <t>Year 24/25</t>
  </si>
  <si>
    <t>Year 25/26</t>
  </si>
  <si>
    <t>Year 26/27</t>
  </si>
  <si>
    <t>Year 27/28</t>
  </si>
  <si>
    <t>Year 28/29</t>
  </si>
  <si>
    <t>Year 29/30</t>
  </si>
  <si>
    <t>Year 30/31</t>
  </si>
  <si>
    <t>Resolution to Grant</t>
  </si>
  <si>
    <t>The Long Shoot, between 48-130 Davidson Devlpts, Nun</t>
  </si>
  <si>
    <t>The Long Shoot,land rear of 28-44
 (Bellway Phase 1)</t>
  </si>
  <si>
    <t>Site 18C002: Land at Lower Farm, Weddington Road, Nuneaton (Milby Hall at the Farm)</t>
  </si>
  <si>
    <t>Site 18C002: Land at Lower Farm, Weddington Road, Nuneaton (Cotton Grange at The Farm)</t>
  </si>
  <si>
    <t>Site 31B007 Land off", The Long Shoot (Bellway Phase 2), Nuneaton</t>
  </si>
  <si>
    <t>"Site 29B002 - Land off", Weddington Road, Nuneaton, (South of Lower) (Barratt - St James' Gate)</t>
  </si>
  <si>
    <t>Dubh-Linn, 431 Higham Lane</t>
  </si>
  <si>
    <t>Remaining land at Top Farm</t>
  </si>
  <si>
    <t>Calendar Farm</t>
  </si>
  <si>
    <t>Sites with FPP/ OPP or with a  Resolution to Grant in HSG1</t>
  </si>
  <si>
    <t>HSG1 - Land North of Nuneaton TOTAL</t>
  </si>
  <si>
    <t>Complete</t>
  </si>
  <si>
    <t>Under construction</t>
  </si>
  <si>
    <t>HSG4 - Woodlands</t>
  </si>
  <si>
    <t>HSG11 - Land adjacen Judkins Quarry, Tuttle Hill</t>
  </si>
  <si>
    <t>Camphill and Galley Common</t>
  </si>
  <si>
    <t>HSG2-  Arbury</t>
  </si>
  <si>
    <t>HSG3- Gipsy Lane</t>
  </si>
  <si>
    <t>HSG5- Hospital Lane</t>
  </si>
  <si>
    <t>HSG7 - Land East of Bulkington</t>
  </si>
  <si>
    <t>HSG9 - Land off Golf Drive</t>
  </si>
  <si>
    <t>EMP2  -  Phoenix Way/Wilsons Lane</t>
  </si>
  <si>
    <t xml:space="preserve">Whitestone and Bulkington </t>
  </si>
  <si>
    <t>Post 30/31</t>
  </si>
  <si>
    <t>"Site 103B009 - Land off", Astley Lane, Bedworth, (adj The Heath)</t>
  </si>
  <si>
    <t>HSG1</t>
  </si>
  <si>
    <t>HSG4</t>
  </si>
  <si>
    <t>HSG10</t>
  </si>
  <si>
    <t>HSG11</t>
  </si>
  <si>
    <t>HSG2</t>
  </si>
  <si>
    <t>HSG3</t>
  </si>
  <si>
    <t>HSG5</t>
  </si>
  <si>
    <t>HSG6</t>
  </si>
  <si>
    <t>HSG7</t>
  </si>
  <si>
    <t>HSG8</t>
  </si>
  <si>
    <t>HSG9</t>
  </si>
  <si>
    <t>EMP2</t>
  </si>
  <si>
    <t>Full Planning Permission Totals</t>
  </si>
  <si>
    <t>Outline Planning Permission Totals</t>
  </si>
  <si>
    <t>Prior Notification Totals</t>
  </si>
  <si>
    <t>Urban SHLAA Totals</t>
  </si>
  <si>
    <t>Dwellings Complete 2014/15</t>
  </si>
  <si>
    <t>Dwellings Complete 2015/16</t>
  </si>
  <si>
    <t>Dwellings Complete 2016/17</t>
  </si>
  <si>
    <t>Status</t>
  </si>
  <si>
    <t>Full Planning Permission</t>
  </si>
  <si>
    <t>Outline Planning Permission</t>
  </si>
  <si>
    <t>SHLAA sites</t>
  </si>
  <si>
    <t>TOTALS</t>
  </si>
  <si>
    <t>TOTAL CAPACITY FOR REST OF PLAN PERIOD</t>
  </si>
  <si>
    <t>Prior Notification</t>
  </si>
  <si>
    <t>Windfalls and Prior Approvals</t>
  </si>
  <si>
    <t>Remaining Capacity Available Beyond 5 Years</t>
  </si>
  <si>
    <t>Site 36C002 . Land at Hill Farm, Plough Hill Road, Nuneaton Taylor Wimpey (Ribbon Fields)</t>
  </si>
  <si>
    <t>39 Newtown Road, Bedworth</t>
  </si>
  <si>
    <t>Land between 37-39,  "Site 103c008 - Whitburn Road", Whitburn Road, Bedworth,</t>
  </si>
  <si>
    <t>1423 (1)</t>
  </si>
  <si>
    <t>Site 42C019 - Land Corner of, Eastboro Way, and The Long Shoot, Nuneaton ( Barratts Homes)</t>
  </si>
  <si>
    <t>255 The Long Shoot, Nuneaton</t>
  </si>
  <si>
    <t>13 Chestnut Crescent, Nuneaton</t>
  </si>
  <si>
    <t>111 Bedworth Road, Bulkington</t>
  </si>
  <si>
    <t>1346 (1)</t>
  </si>
  <si>
    <t>1346 (2)</t>
  </si>
  <si>
    <t>Site 31B004 - Land rear of 194-262, The Long Shoot, Nuneaton (Davidsons)</t>
  </si>
  <si>
    <t>Site 31B004 - Land rear of 194-262", The Long Shoot, Nuneaton (Davidsons)</t>
  </si>
  <si>
    <t>Dwellings Complete 2017/18</t>
  </si>
  <si>
    <t xml:space="preserve">1438
</t>
  </si>
  <si>
    <t>24/OL</t>
  </si>
  <si>
    <t>25/OL</t>
  </si>
  <si>
    <t>10% deduction allowance for non completions on small sites</t>
  </si>
  <si>
    <t>HSG12</t>
  </si>
  <si>
    <t>HSG12 - Former Hawkesbury Golf course</t>
  </si>
  <si>
    <t>Land adj 9 "Site 61A003", Hare and Hounds Lane,</t>
  </si>
  <si>
    <t>141 College Street, Nuneaton</t>
  </si>
  <si>
    <t>Site 50A016, Queens Road (209-231 &amp; 66-72 Fife St)</t>
  </si>
  <si>
    <t xml:space="preserve">39 Willis Grove, Bedworth, </t>
  </si>
  <si>
    <t>"Swallow Meadows Farm", The Birches, Bulkington</t>
  </si>
  <si>
    <t>Ex Coal Yard, Site 50a006 - York Street, York Street, Nuneaton,</t>
  </si>
  <si>
    <t>22 Trafford Drive, Nuneaton</t>
  </si>
  <si>
    <t>"Site 94b011 - Nuneaton Road Bedworth", Nuneaton Road, Bedworth</t>
  </si>
  <si>
    <t>"The Cottage", 197 Nuneaton Road, Bulkington</t>
  </si>
  <si>
    <t>"Site 51a036 - Burgage Walk", Burgage Walk, Nuneaton,</t>
  </si>
  <si>
    <t>Site 62C004,  Shepperton Business Park, Triton Road, Nuneaton</t>
  </si>
  <si>
    <t>"Site 109a018 - Church Street Bulkington", Church Street, Bulkington</t>
  </si>
  <si>
    <t>Site 119a001 - Coventry Road,  Bulkington,</t>
  </si>
  <si>
    <t>"Site 35D014 - Field opp Freesland Park Farm", School Lane, Nuneaton</t>
  </si>
  <si>
    <t>"Site 52D067 - Land off" (Land adj Crematorium), Eastboro Way, Nuneaton, HSG10</t>
  </si>
  <si>
    <t>Projected cumulative housing supply for plan period</t>
  </si>
  <si>
    <t>Capacity post 30/31</t>
  </si>
  <si>
    <t>Under Construction</t>
  </si>
  <si>
    <t>"Site 51a036 - Burgage Walk", Burgage Walk, Nuneaton</t>
  </si>
  <si>
    <t>Decision Pending</t>
  </si>
  <si>
    <t>"Site 124A008 - Land and garages r/o 2-12", Scholfield Road, Keresley,</t>
  </si>
  <si>
    <t xml:space="preserve">"Site 35D013-land to rear of The Elms", School Lane, Nuneaton, </t>
  </si>
  <si>
    <t>New Inn, Rugby Road, Bulkington, Bedworth</t>
  </si>
  <si>
    <t>34/OL</t>
  </si>
  <si>
    <t>"Site 115B004 - Land adjacent", 147 Hayes Lane, Exhall,</t>
  </si>
  <si>
    <t>Dwellings Complete 2018/19</t>
  </si>
  <si>
    <t>1481
Previous ref 9/OL)</t>
  </si>
  <si>
    <t>Site 31A002 - Land off, Higham Lane, Nuneaton, (adj Nuneaton Fields Farm)  (Persimmon Homes EATON PLACE)</t>
  </si>
  <si>
    <t>Projected cumulative housing supply including post 30/31 supply</t>
  </si>
  <si>
    <t>Site 106a014 - King Street Bedworth, King Street, Bedworth,</t>
  </si>
  <si>
    <t xml:space="preserve">43 Bucks Hill, Nuneaton, </t>
  </si>
  <si>
    <t>44 Princes Street, Nuneaton</t>
  </si>
  <si>
    <t xml:space="preserve">Site 50a017 - Merevale Avenue", Merevale Avenue, Nuneaton, </t>
  </si>
  <si>
    <t>Site 103d014 , Land adjacent 41 Mavor Drive, Bedworth,</t>
  </si>
  <si>
    <t>Phase 3, "Site 37b008 - Edinburgh Road", Edinburgh Road, Nuneaton, CAMP HILL Final Phase</t>
  </si>
  <si>
    <t>Milverton House, 43 Lutterworth Road, Nuneaton</t>
  </si>
  <si>
    <t>Garages "Site 52C045 (r/o 154-166 Gadsby Street)", William Street</t>
  </si>
  <si>
    <t xml:space="preserve">"Smithfields", 157 Coventry Road, Bulkington, Bedworth, </t>
  </si>
  <si>
    <t>Site 105C002 - Smarts Road, Smarts Road, Bedworth Mellent Gardens, TAYLOR WIMPEY</t>
  </si>
  <si>
    <t xml:space="preserve">266 The Long Shoot, Nuneaton, </t>
  </si>
  <si>
    <t>"Site 31A003-rear Whitehouse Farm", Higham Lane, Nuneaton, REDROW HOMES  : (HERITAGE FIELDS)</t>
  </si>
  <si>
    <t>1 The Square, Nuneaton</t>
  </si>
  <si>
    <t>Caldwell Caravan Site, Bradestone Road, Nuneaton,</t>
  </si>
  <si>
    <t xml:space="preserve">Plough Hill Golf Centre, "Site 36A002 - Plough Hill Golf Centre", Plough Hill Road, Nuneaton 
</t>
  </si>
  <si>
    <t>Land and garages adj No. 14, "Site 39C011", James Street, Nuneaton</t>
  </si>
  <si>
    <t>2 Royal Oak Lane, Ash Green</t>
  </si>
  <si>
    <t xml:space="preserve">Ritz Bingo, Abbey Street, Nuneaton, </t>
  </si>
  <si>
    <t>WARD</t>
  </si>
  <si>
    <t>Poplar</t>
  </si>
  <si>
    <t>Galley Common</t>
  </si>
  <si>
    <t>Wembrook</t>
  </si>
  <si>
    <t>Bulkington</t>
  </si>
  <si>
    <t>Arbury</t>
  </si>
  <si>
    <t>Abbey</t>
  </si>
  <si>
    <t>Attleborough</t>
  </si>
  <si>
    <t>Bede</t>
  </si>
  <si>
    <t>St Nicolas</t>
  </si>
  <si>
    <t>Heath</t>
  </si>
  <si>
    <t>Camp Hill</t>
  </si>
  <si>
    <t>Weddington</t>
  </si>
  <si>
    <t>Exhall</t>
  </si>
  <si>
    <t>Slough</t>
  </si>
  <si>
    <t>Barpool</t>
  </si>
  <si>
    <t>St Nicholas</t>
  </si>
  <si>
    <t>Whitestone</t>
  </si>
  <si>
    <t xml:space="preserve">Abbey </t>
  </si>
  <si>
    <t>Lingfield Farm, Stoney Road, Nuneaton</t>
  </si>
  <si>
    <t>37/OL</t>
  </si>
  <si>
    <t>Village Auto Centre, 10 Chequer Street, Bulkington,</t>
  </si>
  <si>
    <t>38/OL</t>
  </si>
  <si>
    <t>North Lodge Farm", Astley Lane, Nuneaton,</t>
  </si>
  <si>
    <t>39/OL</t>
  </si>
  <si>
    <t>Site 109C005 - land between 26 and 22", Barnacle Lane, Bulkington</t>
  </si>
  <si>
    <t>41/OL</t>
  </si>
  <si>
    <t>Cricketers Arms, 60 Nuneaton Road, Bedworth</t>
  </si>
  <si>
    <t>43/OL</t>
  </si>
  <si>
    <t>257 Lutterworth Road, Nuneaton</t>
  </si>
  <si>
    <t>244 Nuneaton Road, Bulkington</t>
  </si>
  <si>
    <t>46/OL</t>
  </si>
  <si>
    <t>453 Nuneaton Road, Bulkington, Bedworth</t>
  </si>
  <si>
    <t xml:space="preserve">Camp Hill </t>
  </si>
  <si>
    <t xml:space="preserve">Slough </t>
  </si>
  <si>
    <t>22PN</t>
  </si>
  <si>
    <t>23PN</t>
  </si>
  <si>
    <t>Orchard Croft, Long Street, Bulkington</t>
  </si>
  <si>
    <t>Land rear of 69 Coventry Road, "Site 120B004", Coventry Road, Bulkington</t>
  </si>
  <si>
    <t>Dwellings Complete 2019/20</t>
  </si>
  <si>
    <t>Housing Allocation</t>
  </si>
  <si>
    <t>HSG6 - School Lane TOTAL</t>
  </si>
  <si>
    <t>HSG6 - School Lane, Site 115d001 - School Lane, Exhall</t>
  </si>
  <si>
    <t>Strategic Allocation</t>
  </si>
  <si>
    <t>Application for part of the allocation</t>
  </si>
  <si>
    <t>Application Submitted</t>
  </si>
  <si>
    <t>Strategic Allocations</t>
  </si>
  <si>
    <t>Total of All Strategic Allocations</t>
  </si>
  <si>
    <t>TOTAL CAPACITY WITHIN PLAN PERIOD</t>
  </si>
  <si>
    <t>Cresswells Farm, The Long Shoot, Nuneaton, (JELSONS Ltd)</t>
  </si>
  <si>
    <t xml:space="preserve">Completed
(Actual) 
losses from 
current permissions
</t>
  </si>
  <si>
    <t>New Street, Bedworth</t>
  </si>
  <si>
    <t>Land rear of 28-44 The Long Shoot (Bellways Phase 3)</t>
  </si>
  <si>
    <t>Public conveniences, Chapel St, Bedworth</t>
  </si>
  <si>
    <t>Raveloe Gardens, Bedworth Rd, Bulkington- Taylor Wimpey</t>
  </si>
  <si>
    <t>Dwellings Complete 2020/21</t>
  </si>
  <si>
    <t xml:space="preserve">Outline application submitted
</t>
  </si>
  <si>
    <t>Outline Permission Granted
RM application approved</t>
  </si>
  <si>
    <t>Hill Farm, Plough Hill Rd, Nuneaton</t>
  </si>
  <si>
    <t>Ashwood Cottage, Smorrall Lane, Bedworth</t>
  </si>
  <si>
    <t>26 Devon Close, Nuneaton</t>
  </si>
  <si>
    <t>Exclusive Beds Corporation St, Nuneaton</t>
  </si>
  <si>
    <t>258 Lutterworth Road, Nuneaton</t>
  </si>
  <si>
    <t>18 Harefield Road</t>
  </si>
  <si>
    <t>1-3 All Saints Square</t>
  </si>
  <si>
    <t>40/OL/ 1584</t>
  </si>
  <si>
    <t>Land rear of 1-5 Marriott Road, Bedworth</t>
  </si>
  <si>
    <t>120 Lutterworth Road, Nuneaton</t>
  </si>
  <si>
    <t>Heath End Rd Service Station, 227 Heath End Road</t>
  </si>
  <si>
    <t>1 Lime Grove, Nuneaton</t>
  </si>
  <si>
    <t>NUN317</t>
  </si>
  <si>
    <t>The Elizabeth Centre, Bedworth</t>
  </si>
  <si>
    <t>Former play area, Cheveral Road, Bedworth</t>
  </si>
  <si>
    <t>48/OL</t>
  </si>
  <si>
    <t>Land adj. 23 Aston Road, Nuneaton</t>
  </si>
  <si>
    <t>51/OL</t>
  </si>
  <si>
    <t>3 Black Bank, Exhall, Coventry</t>
  </si>
  <si>
    <t>52/OL</t>
  </si>
  <si>
    <t>North Warwickshire and South Leicestershire College, Hinckley Road, Nuneaton</t>
  </si>
  <si>
    <t>Poppys, Stafford Close, Bulkington</t>
  </si>
  <si>
    <t>24PN</t>
  </si>
  <si>
    <t>Swallow Meadows Farm, The Birches, Bulkington</t>
  </si>
  <si>
    <t>25PN</t>
  </si>
  <si>
    <t xml:space="preserve">Marston Lane, Bedworth </t>
  </si>
  <si>
    <t>Bedworth</t>
  </si>
  <si>
    <t>26PN</t>
  </si>
  <si>
    <t>JV Food and Wine, 86 Coventry Road, Exhall</t>
  </si>
  <si>
    <t>HSG6 - School Lane (remainder)</t>
  </si>
  <si>
    <t>HSG8 - West of Bulkington (remainder)</t>
  </si>
  <si>
    <t>Outline approved</t>
  </si>
  <si>
    <t>REMAINING CAPACITY AVAILABLE WITHIN 5 YEARS</t>
  </si>
  <si>
    <t>Gross completions between 2011 to 2021/22 current permissions</t>
  </si>
  <si>
    <t>1553A</t>
  </si>
  <si>
    <t>Site 105c002 - Land at Parks Farm Smarts Road Exhall</t>
  </si>
  <si>
    <t>The Poppy's Mobile Home Park Mile Tree Lane coventry CV2 1NT</t>
  </si>
  <si>
    <t xml:space="preserve">Land between 122-126 Site 48a024 - Church Road Stockingford Nuneaton </t>
  </si>
  <si>
    <t>Kingwood</t>
  </si>
  <si>
    <t>285 Marston Lane, Nuneaton, Warwickshire CV11 4RH</t>
  </si>
  <si>
    <t>Willowbrook, Croft Pool, Bedworth CV12 8QW</t>
  </si>
  <si>
    <t>33 Lime Grove Nuneaton CV10 9BG</t>
  </si>
  <si>
    <t>Inglewood Smorrall Lane Bedworth</t>
  </si>
  <si>
    <t>Site 83d011 - Joseph Luckman Road Land</t>
  </si>
  <si>
    <t>Front plot of Missing Oak Close 140 Woodlands Road Bedworth</t>
  </si>
  <si>
    <t>The Bull Bull Street Nuneaton</t>
  </si>
  <si>
    <t>WCC Drug Team 37-38 Coton Road Nuneaton</t>
  </si>
  <si>
    <t xml:space="preserve">The Carousel Dark Lane  Bedworth </t>
  </si>
  <si>
    <t xml:space="preserve">Loads of Tread 86 Orchard Street Bedworth </t>
  </si>
  <si>
    <t>384 Tuttle Hill, Nuneaton</t>
  </si>
  <si>
    <t>25 Market Place Nuneaton</t>
  </si>
  <si>
    <t>Site 109a018 - Church Street Bulkington Bedworth</t>
  </si>
  <si>
    <t xml:space="preserve">The Crystal Palace Gadsby Street Nuneaton </t>
  </si>
  <si>
    <t xml:space="preserve">Land off Site 60a005 Atholl Crescent Nuneaton </t>
  </si>
  <si>
    <t>Land adjacent to 28 Burbages Lane Ash Green</t>
  </si>
  <si>
    <t>"Site 117C019 - Land off", Stockley Road, Exhall,</t>
  </si>
  <si>
    <t>2 High Street Nuneaton</t>
  </si>
  <si>
    <t>Site 125d001 - land off Burbages Lane and Wheelwright Lane</t>
  </si>
  <si>
    <t>14 -16 Bull Street Nuneaton CV11 4JX</t>
  </si>
  <si>
    <t>Garages rear of 12-14 Site 124A011 12 - 14 Scholfield Road Keresley End Coventry</t>
  </si>
  <si>
    <t>143 Bedworth Road Bulkington Bedworth CV12 9LJ</t>
  </si>
  <si>
    <t>S C T Electrics 75-91 Heath End Road Nuneaton CV10 7JG</t>
  </si>
  <si>
    <t>Cream 127 Abbey Street Nuneaton CV11 5BZ</t>
  </si>
  <si>
    <t>308 Lutterworth Road Nuneaton CV11 6PN</t>
  </si>
  <si>
    <t>Site 49B005 - Byford Court Byford Street Nuneaton</t>
  </si>
  <si>
    <t>Dwellings Complete 2021/22</t>
  </si>
  <si>
    <t>54/OL</t>
  </si>
  <si>
    <t>Site 51A073 - Ex Co-op buildings and car park
Abbey Street Nuneaton Cv11 5BU</t>
  </si>
  <si>
    <t>55/OL</t>
  </si>
  <si>
    <t>48 Bedworth Road Bulkington Bedworth Cv12 9LS</t>
  </si>
  <si>
    <t>Nuneaton</t>
  </si>
  <si>
    <t>29PN</t>
  </si>
  <si>
    <t>21 Devon Close Nuneaton</t>
  </si>
  <si>
    <t>Completions between 2011 to /2022 current permissions</t>
  </si>
  <si>
    <t>99 Woodlands Road Bedworth CV12 0AD</t>
  </si>
  <si>
    <t xml:space="preserve">35238
37734 RM </t>
  </si>
  <si>
    <t xml:space="preserve">35248
</t>
  </si>
  <si>
    <t>Nuneaton &amp; Bedworth Borough Council, Council Depot, St Marys Road, Nuneaton</t>
  </si>
  <si>
    <t>Site - 37C008 land to the rear  Land to rear of 79-117 Vale View Nuneaton</t>
  </si>
  <si>
    <t>NUN075</t>
  </si>
  <si>
    <t>Rear of Park Road Flats Bedworth</t>
  </si>
  <si>
    <t>Barclays Bank Plc 7 Market Place, Nuneaton CV11 4EB</t>
  </si>
  <si>
    <t>1 Shilton Lane Bulkington</t>
  </si>
  <si>
    <t xml:space="preserve">Pet Cemetery Maytree 4 School Lane Nuneaton </t>
  </si>
  <si>
    <t>50 Shaftsbury Avenue Coventry CV7 8NE</t>
  </si>
  <si>
    <t>HSG68- West of Bulkington TOTAL</t>
  </si>
  <si>
    <t>38375 (89) FP
38856 (149) FP
37425 (42) OL 39111 (95) OL</t>
  </si>
  <si>
    <t>Status 2021/22</t>
  </si>
  <si>
    <t>Completions between 11/12  to 
21/22</t>
  </si>
  <si>
    <t>34615
36921
38174</t>
  </si>
  <si>
    <t xml:space="preserve">36870
37807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</si>
</sst>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20" xfId="0" applyFont="1" applyBorder="1"/>
    <xf numFmtId="0" fontId="1" fillId="0" borderId="20" xfId="0" applyFont="1" applyBorder="1" applyAlignment="1">
      <alignment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2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7" fillId="0" borderId="8" xfId="0" applyFont="1" applyBorder="1"/>
    <xf numFmtId="0" fontId="1" fillId="0" borderId="10" xfId="0" applyFont="1" applyBorder="1"/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/>
    <xf numFmtId="0" fontId="2" fillId="0" borderId="0" xfId="0" applyFont="1"/>
    <xf numFmtId="0" fontId="3" fillId="0" borderId="9" xfId="0" applyFont="1" applyBorder="1" applyAlignment="1">
      <alignment horizontal="center" wrapText="1"/>
    </xf>
    <xf numFmtId="0" fontId="6" fillId="0" borderId="16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4" xfId="0" applyFont="1" applyBorder="1" applyAlignment="1" applyProtection="1">
      <alignment horizontal="left" wrapText="1"/>
      <protection locked="0"/>
    </xf>
    <xf numFmtId="0" fontId="1" fillId="0" borderId="11" xfId="0" applyFont="1" applyBorder="1"/>
    <xf numFmtId="0" fontId="1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6" fillId="0" borderId="22" xfId="0" applyFont="1" applyBorder="1"/>
    <xf numFmtId="0" fontId="3" fillId="2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6" fillId="0" borderId="5" xfId="0" applyFont="1" applyBorder="1"/>
    <xf numFmtId="0" fontId="6" fillId="0" borderId="6" xfId="0" applyFont="1" applyBorder="1"/>
    <xf numFmtId="0" fontId="6" fillId="0" borderId="22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2" borderId="1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wrapText="1"/>
    </xf>
    <xf numFmtId="0" fontId="1" fillId="0" borderId="1" xfId="0" applyFont="1" applyBorder="1"/>
    <xf numFmtId="0" fontId="2" fillId="0" borderId="1" xfId="0" applyFont="1" applyBorder="1"/>
    <xf numFmtId="0" fontId="1" fillId="2" borderId="3" xfId="0" applyFont="1" applyFill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4" fontId="1" fillId="0" borderId="0" xfId="0" applyNumberFormat="1" applyFont="1" applyAlignment="1">
      <alignment horizontal="left"/>
    </xf>
    <xf numFmtId="0" fontId="6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6" fillId="0" borderId="25" xfId="0" applyFont="1" applyBorder="1"/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/>
    <xf numFmtId="0" fontId="6" fillId="0" borderId="24" xfId="0" applyFont="1" applyBorder="1"/>
    <xf numFmtId="14" fontId="2" fillId="0" borderId="6" xfId="0" applyNumberFormat="1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/>
    <xf numFmtId="14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28" xfId="0" applyFont="1" applyBorder="1"/>
    <xf numFmtId="0" fontId="1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5" xfId="0" applyFont="1" applyBorder="1"/>
    <xf numFmtId="0" fontId="2" fillId="0" borderId="16" xfId="0" applyFont="1" applyBorder="1" applyAlignment="1">
      <alignment wrapText="1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/>
    <xf numFmtId="0" fontId="7" fillId="0" borderId="6" xfId="0" applyFont="1" applyBorder="1" applyAlignment="1">
      <alignment horizontal="right"/>
    </xf>
    <xf numFmtId="0" fontId="1" fillId="0" borderId="20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6" fillId="0" borderId="18" xfId="0" applyFont="1" applyBorder="1"/>
    <xf numFmtId="0" fontId="6" fillId="0" borderId="19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2" fillId="0" borderId="3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2" fillId="0" borderId="33" xfId="0" applyFont="1" applyBorder="1" applyAlignment="1">
      <alignment wrapText="1"/>
    </xf>
    <xf numFmtId="14" fontId="2" fillId="0" borderId="33" xfId="0" applyNumberFormat="1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1" fillId="0" borderId="34" xfId="0" applyFont="1" applyBorder="1"/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top"/>
    </xf>
    <xf numFmtId="0" fontId="6" fillId="4" borderId="16" xfId="0" applyFont="1" applyFill="1" applyBorder="1" applyAlignment="1">
      <alignment horizontal="center"/>
    </xf>
    <xf numFmtId="0" fontId="6" fillId="2" borderId="25" xfId="0" applyFont="1" applyFill="1" applyBorder="1"/>
    <xf numFmtId="0" fontId="6" fillId="4" borderId="31" xfId="0" applyFont="1" applyFill="1" applyBorder="1"/>
    <xf numFmtId="0" fontId="1" fillId="4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1" fillId="0" borderId="34" xfId="0" applyFont="1" applyBorder="1" applyAlignment="1">
      <alignment vertical="top"/>
    </xf>
    <xf numFmtId="0" fontId="1" fillId="0" borderId="35" xfId="0" applyFont="1" applyBorder="1" applyAlignment="1">
      <alignment horizontal="center" vertical="top"/>
    </xf>
    <xf numFmtId="0" fontId="2" fillId="0" borderId="35" xfId="0" applyFont="1" applyBorder="1" applyAlignment="1">
      <alignment vertical="top" wrapText="1"/>
    </xf>
    <xf numFmtId="0" fontId="2" fillId="0" borderId="34" xfId="0" applyFont="1" applyBorder="1" applyAlignment="1">
      <alignment vertical="top"/>
    </xf>
    <xf numFmtId="0" fontId="1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14" fontId="6" fillId="0" borderId="0" xfId="0" applyNumberFormat="1" applyFont="1"/>
    <xf numFmtId="0" fontId="11" fillId="0" borderId="4" xfId="0" applyFont="1" applyBorder="1" applyAlignment="1">
      <alignment horizontal="left" vertical="top" wrapText="1"/>
    </xf>
    <xf numFmtId="0" fontId="1" fillId="0" borderId="10" xfId="0" applyFont="1" applyBorder="1" applyAlignment="1">
      <alignment vertical="top"/>
    </xf>
    <xf numFmtId="0" fontId="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left" vertical="top" wrapText="1"/>
    </xf>
    <xf numFmtId="0" fontId="1" fillId="3" borderId="3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7" xfId="0" applyFont="1" applyBorder="1"/>
    <xf numFmtId="0" fontId="6" fillId="0" borderId="36" xfId="0" applyFont="1" applyBorder="1"/>
    <xf numFmtId="0" fontId="3" fillId="0" borderId="21" xfId="0" applyFont="1" applyBorder="1" applyAlignment="1">
      <alignment wrapText="1"/>
    </xf>
    <xf numFmtId="0" fontId="7" fillId="0" borderId="20" xfId="0" applyFont="1" applyBorder="1"/>
    <xf numFmtId="0" fontId="6" fillId="0" borderId="36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 textRotation="90"/>
    </xf>
    <xf numFmtId="14" fontId="2" fillId="0" borderId="16" xfId="0" applyNumberFormat="1" applyFont="1" applyBorder="1" applyAlignment="1">
      <alignment horizontal="left" vertical="top" wrapText="1"/>
    </xf>
    <xf numFmtId="0" fontId="1" fillId="3" borderId="1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1" fillId="0" borderId="29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6" fillId="0" borderId="38" xfId="0" applyFont="1" applyBorder="1" applyAlignment="1">
      <alignment horizontal="center" vertical="center" textRotation="90"/>
    </xf>
    <xf numFmtId="0" fontId="6" fillId="0" borderId="36" xfId="0" applyFont="1" applyBorder="1" applyAlignment="1">
      <alignment horizontal="center" vertical="center" textRotation="90"/>
    </xf>
    <xf numFmtId="0" fontId="6" fillId="0" borderId="32" xfId="0" applyFont="1" applyBorder="1" applyAlignment="1">
      <alignment horizontal="center" vertical="center" textRotation="90"/>
    </xf>
    <xf numFmtId="0" fontId="1" fillId="0" borderId="39" xfId="0" applyFont="1" applyBorder="1" applyAlignment="1">
      <alignment horizontal="center" vertical="center" textRotation="90"/>
    </xf>
    <xf numFmtId="0" fontId="1" fillId="0" borderId="36" xfId="0" applyFont="1" applyBorder="1" applyAlignment="1">
      <alignment horizontal="center" vertical="center" textRotation="90"/>
    </xf>
    <xf numFmtId="0" fontId="6" fillId="2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0"/>
  <sheetViews>
    <sheetView tabSelected="1" zoomScaleNormal="100" workbookViewId="0">
      <pane xSplit="3" ySplit="1" topLeftCell="D40" activePane="bottomRight" state="frozen"/>
      <selection pane="topRight" activeCell="E1" sqref="E1"/>
      <selection pane="bottomLeft" activeCell="A2" sqref="A2"/>
      <selection pane="bottomRight" activeCell="C42" sqref="C42"/>
    </sheetView>
  </sheetViews>
  <sheetFormatPr defaultColWidth="9.140625" defaultRowHeight="15" x14ac:dyDescent="0.25"/>
  <cols>
    <col min="1" max="2" width="9.140625" style="7"/>
    <col min="3" max="3" width="27.85546875" style="3" customWidth="1"/>
    <col min="4" max="4" width="15.7109375" style="3" customWidth="1"/>
    <col min="5" max="6" width="9.140625" style="7"/>
    <col min="7" max="15" width="5.28515625" style="7" customWidth="1"/>
    <col min="16" max="16" width="9.140625" style="7"/>
    <col min="17" max="16384" width="9.140625" style="3"/>
  </cols>
  <sheetData>
    <row r="1" spans="1:20" s="22" customFormat="1" ht="78.75" x14ac:dyDescent="0.2">
      <c r="A1" s="18" t="s">
        <v>0</v>
      </c>
      <c r="B1" s="16" t="s">
        <v>1</v>
      </c>
      <c r="C1" s="19" t="s">
        <v>2</v>
      </c>
      <c r="D1" s="19" t="s">
        <v>186</v>
      </c>
      <c r="E1" s="16" t="s">
        <v>4</v>
      </c>
      <c r="F1" s="16" t="s">
        <v>277</v>
      </c>
      <c r="G1" s="132" t="s">
        <v>57</v>
      </c>
      <c r="H1" s="132" t="s">
        <v>58</v>
      </c>
      <c r="I1" s="132" t="s">
        <v>59</v>
      </c>
      <c r="J1" s="132" t="s">
        <v>60</v>
      </c>
      <c r="K1" s="11" t="s">
        <v>61</v>
      </c>
      <c r="L1" s="16" t="s">
        <v>62</v>
      </c>
      <c r="M1" s="16" t="s">
        <v>63</v>
      </c>
      <c r="N1" s="16" t="s">
        <v>64</v>
      </c>
      <c r="O1" s="16" t="s">
        <v>65</v>
      </c>
      <c r="P1" s="20" t="s">
        <v>236</v>
      </c>
      <c r="Q1" s="15" t="s">
        <v>5</v>
      </c>
      <c r="R1" s="32" t="s">
        <v>6</v>
      </c>
    </row>
    <row r="2" spans="1:20" ht="26.25" x14ac:dyDescent="0.25">
      <c r="A2" s="154">
        <v>215</v>
      </c>
      <c r="B2" s="1">
        <v>11514</v>
      </c>
      <c r="C2" s="23" t="s">
        <v>7</v>
      </c>
      <c r="D2" s="23" t="s">
        <v>187</v>
      </c>
      <c r="E2" s="2">
        <v>6</v>
      </c>
      <c r="F2" s="2">
        <v>0</v>
      </c>
      <c r="G2" s="133">
        <v>6</v>
      </c>
      <c r="H2" s="133">
        <v>0</v>
      </c>
      <c r="I2" s="133">
        <v>0</v>
      </c>
      <c r="J2" s="133">
        <v>0</v>
      </c>
      <c r="K2" s="1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162">
        <f>SUM(G2:K2)</f>
        <v>6</v>
      </c>
      <c r="R2" s="2">
        <f>SUM(K2:O2)</f>
        <v>0</v>
      </c>
    </row>
    <row r="3" spans="1:20" x14ac:dyDescent="0.25">
      <c r="A3" s="154">
        <v>812</v>
      </c>
      <c r="B3" s="1">
        <v>12181</v>
      </c>
      <c r="C3" s="23" t="s">
        <v>8</v>
      </c>
      <c r="D3" s="23" t="s">
        <v>194</v>
      </c>
      <c r="E3" s="2">
        <v>19</v>
      </c>
      <c r="F3" s="2">
        <v>10</v>
      </c>
      <c r="G3" s="133">
        <v>9</v>
      </c>
      <c r="H3" s="133">
        <v>0</v>
      </c>
      <c r="I3" s="133">
        <v>0</v>
      </c>
      <c r="J3" s="133">
        <v>0</v>
      </c>
      <c r="K3" s="1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162">
        <f t="shared" ref="Q3:Q42" si="0">SUM(G3:K3)</f>
        <v>9</v>
      </c>
      <c r="R3" s="2">
        <f t="shared" ref="R3:R42" si="1">SUM(K3:O3)</f>
        <v>0</v>
      </c>
    </row>
    <row r="4" spans="1:20" x14ac:dyDescent="0.25">
      <c r="A4" s="154">
        <v>829</v>
      </c>
      <c r="B4" s="1">
        <v>12088</v>
      </c>
      <c r="C4" s="23" t="s">
        <v>9</v>
      </c>
      <c r="D4" s="23" t="s">
        <v>199</v>
      </c>
      <c r="E4" s="2">
        <v>14</v>
      </c>
      <c r="F4" s="2">
        <v>0</v>
      </c>
      <c r="G4" s="133">
        <v>14</v>
      </c>
      <c r="H4" s="133">
        <v>0</v>
      </c>
      <c r="I4" s="133">
        <v>0</v>
      </c>
      <c r="J4" s="133">
        <v>0</v>
      </c>
      <c r="K4" s="1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162">
        <f t="shared" si="0"/>
        <v>14</v>
      </c>
      <c r="R4" s="2">
        <f t="shared" si="1"/>
        <v>0</v>
      </c>
    </row>
    <row r="5" spans="1:20" x14ac:dyDescent="0.25">
      <c r="A5" s="154">
        <v>1087</v>
      </c>
      <c r="B5" s="1">
        <v>10197</v>
      </c>
      <c r="C5" s="23" t="s">
        <v>10</v>
      </c>
      <c r="D5" s="23"/>
      <c r="E5" s="2">
        <v>14</v>
      </c>
      <c r="F5" s="2">
        <v>0</v>
      </c>
      <c r="G5" s="133">
        <v>14</v>
      </c>
      <c r="H5" s="133">
        <v>0</v>
      </c>
      <c r="I5" s="133">
        <v>0</v>
      </c>
      <c r="J5" s="133">
        <v>0</v>
      </c>
      <c r="K5" s="1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162">
        <f t="shared" si="0"/>
        <v>14</v>
      </c>
      <c r="R5" s="2">
        <f t="shared" si="1"/>
        <v>0</v>
      </c>
    </row>
    <row r="6" spans="1:20" ht="39" x14ac:dyDescent="0.25">
      <c r="A6" s="154">
        <v>1334</v>
      </c>
      <c r="B6" s="1">
        <v>33374</v>
      </c>
      <c r="C6" s="23" t="s">
        <v>11</v>
      </c>
      <c r="D6" s="23"/>
      <c r="E6" s="2">
        <v>84</v>
      </c>
      <c r="F6" s="2">
        <v>0</v>
      </c>
      <c r="G6" s="133">
        <v>0</v>
      </c>
      <c r="H6" s="133">
        <v>24</v>
      </c>
      <c r="I6" s="133">
        <v>20</v>
      </c>
      <c r="J6" s="133">
        <v>20</v>
      </c>
      <c r="K6" s="12">
        <v>20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162">
        <f t="shared" si="0"/>
        <v>84</v>
      </c>
      <c r="R6" s="2">
        <v>0</v>
      </c>
    </row>
    <row r="7" spans="1:20" ht="39" x14ac:dyDescent="0.25">
      <c r="A7" s="154">
        <v>1364</v>
      </c>
      <c r="B7" s="1">
        <v>33050</v>
      </c>
      <c r="C7" s="23" t="s">
        <v>12</v>
      </c>
      <c r="D7" s="23" t="s">
        <v>201</v>
      </c>
      <c r="E7" s="2">
        <v>53</v>
      </c>
      <c r="F7" s="2">
        <v>45</v>
      </c>
      <c r="G7" s="133">
        <v>8</v>
      </c>
      <c r="H7" s="133">
        <v>0</v>
      </c>
      <c r="I7" s="133">
        <v>0</v>
      </c>
      <c r="J7" s="133">
        <v>0</v>
      </c>
      <c r="K7" s="1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162">
        <f t="shared" si="0"/>
        <v>8</v>
      </c>
      <c r="R7" s="2">
        <f t="shared" si="1"/>
        <v>0</v>
      </c>
    </row>
    <row r="8" spans="1:20" ht="25.5" x14ac:dyDescent="0.25">
      <c r="A8" s="173">
        <v>1376</v>
      </c>
      <c r="B8" s="17">
        <v>35826</v>
      </c>
      <c r="C8" s="24" t="s">
        <v>13</v>
      </c>
      <c r="D8" s="24" t="s">
        <v>187</v>
      </c>
      <c r="E8" s="2">
        <v>13</v>
      </c>
      <c r="F8" s="2">
        <v>0</v>
      </c>
      <c r="G8" s="133">
        <v>13</v>
      </c>
      <c r="H8" s="133">
        <v>0</v>
      </c>
      <c r="I8" s="133">
        <v>0</v>
      </c>
      <c r="J8" s="133">
        <v>0</v>
      </c>
      <c r="K8" s="12">
        <v>0</v>
      </c>
      <c r="L8" s="2">
        <v>0</v>
      </c>
      <c r="M8" s="2">
        <v>0</v>
      </c>
      <c r="N8" s="2">
        <v>0</v>
      </c>
      <c r="O8" s="2">
        <v>0</v>
      </c>
      <c r="P8" s="17">
        <v>0</v>
      </c>
      <c r="Q8" s="162">
        <f t="shared" si="0"/>
        <v>13</v>
      </c>
      <c r="R8" s="2">
        <f t="shared" si="1"/>
        <v>0</v>
      </c>
    </row>
    <row r="9" spans="1:20" s="26" customFormat="1" ht="25.5" x14ac:dyDescent="0.25">
      <c r="A9" s="173">
        <v>1383</v>
      </c>
      <c r="B9" s="17">
        <v>36288</v>
      </c>
      <c r="C9" s="24" t="s">
        <v>205</v>
      </c>
      <c r="D9" s="24" t="s">
        <v>198</v>
      </c>
      <c r="E9" s="2">
        <v>1</v>
      </c>
      <c r="F9" s="2">
        <v>0</v>
      </c>
      <c r="G9" s="133">
        <v>1</v>
      </c>
      <c r="H9" s="133">
        <v>0</v>
      </c>
      <c r="I9" s="133">
        <v>0</v>
      </c>
      <c r="J9" s="133">
        <v>0</v>
      </c>
      <c r="K9" s="12">
        <v>0</v>
      </c>
      <c r="L9" s="2">
        <v>0</v>
      </c>
      <c r="M9" s="2">
        <v>0</v>
      </c>
      <c r="N9" s="2">
        <v>0</v>
      </c>
      <c r="O9" s="2">
        <v>0</v>
      </c>
      <c r="P9" s="17">
        <v>0</v>
      </c>
      <c r="Q9" s="162">
        <f t="shared" si="0"/>
        <v>1</v>
      </c>
      <c r="R9" s="2">
        <f t="shared" si="1"/>
        <v>0</v>
      </c>
      <c r="T9" s="3"/>
    </row>
    <row r="10" spans="1:20" s="26" customFormat="1" ht="26.25" x14ac:dyDescent="0.25">
      <c r="A10" s="154">
        <v>1414</v>
      </c>
      <c r="B10" s="1">
        <v>34287</v>
      </c>
      <c r="C10" s="23" t="s">
        <v>14</v>
      </c>
      <c r="D10" s="23" t="s">
        <v>188</v>
      </c>
      <c r="E10" s="2">
        <v>1</v>
      </c>
      <c r="F10" s="2">
        <v>0</v>
      </c>
      <c r="G10" s="133">
        <v>1</v>
      </c>
      <c r="H10" s="133">
        <v>0</v>
      </c>
      <c r="I10" s="133">
        <v>0</v>
      </c>
      <c r="J10" s="133">
        <v>0</v>
      </c>
      <c r="K10" s="1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162">
        <f t="shared" si="0"/>
        <v>1</v>
      </c>
      <c r="R10" s="2">
        <f t="shared" si="1"/>
        <v>0</v>
      </c>
      <c r="T10" s="3"/>
    </row>
    <row r="11" spans="1:20" ht="51.75" x14ac:dyDescent="0.25">
      <c r="A11" s="154" t="s">
        <v>123</v>
      </c>
      <c r="B11" s="1">
        <v>34334</v>
      </c>
      <c r="C11" s="23" t="s">
        <v>124</v>
      </c>
      <c r="D11" s="23" t="s">
        <v>202</v>
      </c>
      <c r="E11" s="2">
        <v>221</v>
      </c>
      <c r="F11" s="2">
        <v>200</v>
      </c>
      <c r="G11" s="133">
        <v>21</v>
      </c>
      <c r="H11" s="133">
        <v>0</v>
      </c>
      <c r="I11" s="133">
        <v>0</v>
      </c>
      <c r="J11" s="133">
        <v>0</v>
      </c>
      <c r="K11" s="1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162">
        <f t="shared" si="0"/>
        <v>21</v>
      </c>
      <c r="R11" s="2">
        <f t="shared" si="1"/>
        <v>0</v>
      </c>
    </row>
    <row r="12" spans="1:20" ht="39" x14ac:dyDescent="0.25">
      <c r="A12" s="154">
        <v>1454</v>
      </c>
      <c r="B12" s="1">
        <v>34543</v>
      </c>
      <c r="C12" s="23" t="s">
        <v>120</v>
      </c>
      <c r="D12" s="24" t="s">
        <v>188</v>
      </c>
      <c r="E12" s="2">
        <v>262</v>
      </c>
      <c r="F12" s="2">
        <v>218</v>
      </c>
      <c r="G12" s="133">
        <v>20</v>
      </c>
      <c r="H12" s="133">
        <v>24</v>
      </c>
      <c r="I12" s="133">
        <v>0</v>
      </c>
      <c r="J12" s="133">
        <v>0</v>
      </c>
      <c r="K12" s="1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162">
        <f t="shared" si="0"/>
        <v>44</v>
      </c>
      <c r="R12" s="2">
        <f t="shared" si="1"/>
        <v>0</v>
      </c>
    </row>
    <row r="13" spans="1:20" ht="26.25" x14ac:dyDescent="0.25">
      <c r="A13" s="154">
        <v>1459</v>
      </c>
      <c r="B13" s="1">
        <v>35090</v>
      </c>
      <c r="C13" s="23" t="s">
        <v>157</v>
      </c>
      <c r="D13" s="24" t="s">
        <v>192</v>
      </c>
      <c r="E13" s="2">
        <v>2</v>
      </c>
      <c r="F13" s="2">
        <v>0</v>
      </c>
      <c r="G13" s="12">
        <v>2</v>
      </c>
      <c r="H13" s="12">
        <v>0</v>
      </c>
      <c r="I13" s="12">
        <v>0</v>
      </c>
      <c r="J13" s="12">
        <v>0</v>
      </c>
      <c r="K13" s="1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162">
        <f t="shared" si="0"/>
        <v>2</v>
      </c>
      <c r="R13" s="2">
        <f t="shared" si="1"/>
        <v>0</v>
      </c>
    </row>
    <row r="14" spans="1:20" x14ac:dyDescent="0.25">
      <c r="A14" s="154">
        <v>1468</v>
      </c>
      <c r="B14" s="1">
        <v>35192</v>
      </c>
      <c r="C14" s="23" t="s">
        <v>121</v>
      </c>
      <c r="D14" s="24" t="s">
        <v>200</v>
      </c>
      <c r="E14" s="2">
        <v>1</v>
      </c>
      <c r="F14" s="2">
        <v>0</v>
      </c>
      <c r="G14" s="133">
        <v>1</v>
      </c>
      <c r="H14" s="133">
        <v>0</v>
      </c>
      <c r="I14" s="133">
        <v>0</v>
      </c>
      <c r="J14" s="133">
        <v>0</v>
      </c>
      <c r="K14" s="1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162">
        <v>1</v>
      </c>
      <c r="R14" s="2">
        <f t="shared" si="1"/>
        <v>0</v>
      </c>
    </row>
    <row r="15" spans="1:20" ht="39" x14ac:dyDescent="0.25">
      <c r="A15" s="154">
        <v>1474</v>
      </c>
      <c r="B15" s="1">
        <v>33762</v>
      </c>
      <c r="C15" s="23" t="s">
        <v>122</v>
      </c>
      <c r="D15" s="24" t="s">
        <v>196</v>
      </c>
      <c r="E15" s="2">
        <v>14</v>
      </c>
      <c r="F15" s="2">
        <v>0</v>
      </c>
      <c r="G15" s="133">
        <v>14</v>
      </c>
      <c r="H15" s="133">
        <v>0</v>
      </c>
      <c r="I15" s="133">
        <v>0</v>
      </c>
      <c r="J15" s="133">
        <v>0</v>
      </c>
      <c r="K15" s="1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162">
        <f t="shared" si="0"/>
        <v>14</v>
      </c>
      <c r="R15" s="2">
        <f t="shared" si="1"/>
        <v>0</v>
      </c>
    </row>
    <row r="16" spans="1:20" ht="26.25" x14ac:dyDescent="0.25">
      <c r="A16" s="154">
        <v>1482</v>
      </c>
      <c r="B16" s="1">
        <v>35295</v>
      </c>
      <c r="C16" s="23" t="s">
        <v>139</v>
      </c>
      <c r="D16" s="24" t="s">
        <v>191</v>
      </c>
      <c r="E16" s="2">
        <v>4</v>
      </c>
      <c r="F16" s="2">
        <v>0</v>
      </c>
      <c r="G16" s="133">
        <v>4</v>
      </c>
      <c r="H16" s="133">
        <v>0</v>
      </c>
      <c r="I16" s="133">
        <v>0</v>
      </c>
      <c r="J16" s="133">
        <v>0</v>
      </c>
      <c r="K16" s="1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162">
        <f t="shared" si="0"/>
        <v>4</v>
      </c>
      <c r="R16" s="2">
        <f t="shared" si="1"/>
        <v>0</v>
      </c>
    </row>
    <row r="17" spans="1:18" x14ac:dyDescent="0.25">
      <c r="A17" s="154">
        <v>1483</v>
      </c>
      <c r="B17" s="1">
        <v>35378</v>
      </c>
      <c r="C17" s="23" t="s">
        <v>140</v>
      </c>
      <c r="D17" s="24" t="s">
        <v>189</v>
      </c>
      <c r="E17" s="2">
        <v>4</v>
      </c>
      <c r="F17" s="2">
        <v>2</v>
      </c>
      <c r="G17" s="133">
        <v>2</v>
      </c>
      <c r="H17" s="133">
        <v>0</v>
      </c>
      <c r="I17" s="133">
        <v>0</v>
      </c>
      <c r="J17" s="133">
        <v>0</v>
      </c>
      <c r="K17" s="1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162">
        <f t="shared" si="0"/>
        <v>2</v>
      </c>
      <c r="R17" s="2">
        <f t="shared" si="1"/>
        <v>0</v>
      </c>
    </row>
    <row r="18" spans="1:18" ht="26.25" x14ac:dyDescent="0.25">
      <c r="A18" s="154">
        <v>1484</v>
      </c>
      <c r="B18" s="1">
        <v>34542</v>
      </c>
      <c r="C18" s="23" t="s">
        <v>141</v>
      </c>
      <c r="D18" s="24" t="s">
        <v>192</v>
      </c>
      <c r="E18" s="2">
        <v>32</v>
      </c>
      <c r="F18" s="2">
        <v>0</v>
      </c>
      <c r="G18" s="133">
        <v>18</v>
      </c>
      <c r="H18" s="133">
        <v>14</v>
      </c>
      <c r="I18" s="133">
        <v>0</v>
      </c>
      <c r="J18" s="133">
        <v>0</v>
      </c>
      <c r="K18" s="1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162">
        <f t="shared" si="0"/>
        <v>32</v>
      </c>
      <c r="R18" s="2">
        <f t="shared" si="1"/>
        <v>0</v>
      </c>
    </row>
    <row r="19" spans="1:18" x14ac:dyDescent="0.25">
      <c r="A19" s="154">
        <v>1487</v>
      </c>
      <c r="B19" s="1">
        <v>35478</v>
      </c>
      <c r="C19" s="23" t="s">
        <v>142</v>
      </c>
      <c r="D19" s="24" t="s">
        <v>194</v>
      </c>
      <c r="E19" s="2">
        <v>2</v>
      </c>
      <c r="F19" s="2">
        <v>0</v>
      </c>
      <c r="G19" s="133">
        <v>2</v>
      </c>
      <c r="H19" s="133">
        <v>0</v>
      </c>
      <c r="I19" s="133">
        <v>0</v>
      </c>
      <c r="J19" s="133">
        <v>0</v>
      </c>
      <c r="K19" s="1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162">
        <f t="shared" si="0"/>
        <v>2</v>
      </c>
      <c r="R19" s="2">
        <f t="shared" si="1"/>
        <v>0</v>
      </c>
    </row>
    <row r="20" spans="1:18" ht="26.25" x14ac:dyDescent="0.25">
      <c r="A20" s="154">
        <v>1488</v>
      </c>
      <c r="B20" s="1">
        <v>35512</v>
      </c>
      <c r="C20" s="23" t="s">
        <v>143</v>
      </c>
      <c r="D20" s="24" t="s">
        <v>190</v>
      </c>
      <c r="E20" s="2">
        <v>2</v>
      </c>
      <c r="F20" s="2">
        <v>0</v>
      </c>
      <c r="G20" s="133">
        <v>2</v>
      </c>
      <c r="H20" s="133">
        <v>0</v>
      </c>
      <c r="I20" s="133">
        <v>0</v>
      </c>
      <c r="J20" s="133">
        <v>0</v>
      </c>
      <c r="K20" s="1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162">
        <f t="shared" si="0"/>
        <v>2</v>
      </c>
      <c r="R20" s="2">
        <f t="shared" si="1"/>
        <v>0</v>
      </c>
    </row>
    <row r="21" spans="1:18" ht="26.25" x14ac:dyDescent="0.25">
      <c r="A21" s="154">
        <v>1490</v>
      </c>
      <c r="B21" s="1">
        <v>35604</v>
      </c>
      <c r="C21" s="23" t="s">
        <v>144</v>
      </c>
      <c r="D21" s="24" t="s">
        <v>204</v>
      </c>
      <c r="E21" s="2">
        <v>3</v>
      </c>
      <c r="F21" s="2">
        <v>0</v>
      </c>
      <c r="G21" s="133">
        <v>3</v>
      </c>
      <c r="H21" s="133">
        <v>0</v>
      </c>
      <c r="I21" s="133">
        <v>0</v>
      </c>
      <c r="J21" s="133">
        <v>0</v>
      </c>
      <c r="K21" s="1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162">
        <f t="shared" si="0"/>
        <v>3</v>
      </c>
      <c r="R21" s="2">
        <f t="shared" si="1"/>
        <v>0</v>
      </c>
    </row>
    <row r="22" spans="1:18" ht="39" x14ac:dyDescent="0.25">
      <c r="A22" s="154">
        <v>1495</v>
      </c>
      <c r="B22" s="1">
        <v>35220</v>
      </c>
      <c r="C22" s="23" t="s">
        <v>159</v>
      </c>
      <c r="D22" s="24" t="s">
        <v>199</v>
      </c>
      <c r="E22" s="2">
        <v>5</v>
      </c>
      <c r="F22" s="2">
        <v>0</v>
      </c>
      <c r="G22" s="133">
        <v>5</v>
      </c>
      <c r="H22" s="133">
        <v>0</v>
      </c>
      <c r="I22" s="133">
        <v>0</v>
      </c>
      <c r="J22" s="133">
        <v>0</v>
      </c>
      <c r="K22" s="1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162">
        <f t="shared" si="0"/>
        <v>5</v>
      </c>
      <c r="R22" s="2">
        <f t="shared" si="1"/>
        <v>0</v>
      </c>
    </row>
    <row r="23" spans="1:18" x14ac:dyDescent="0.25">
      <c r="A23" s="154">
        <v>1499</v>
      </c>
      <c r="B23" s="1">
        <v>35590</v>
      </c>
      <c r="C23" s="23" t="s">
        <v>145</v>
      </c>
      <c r="D23" s="24" t="s">
        <v>197</v>
      </c>
      <c r="E23" s="2">
        <v>2</v>
      </c>
      <c r="F23" s="2">
        <v>0</v>
      </c>
      <c r="G23" s="133">
        <v>2</v>
      </c>
      <c r="H23" s="133">
        <v>0</v>
      </c>
      <c r="I23" s="133">
        <v>0</v>
      </c>
      <c r="J23" s="133">
        <v>0</v>
      </c>
      <c r="K23" s="1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162">
        <f t="shared" si="0"/>
        <v>2</v>
      </c>
      <c r="R23" s="2">
        <f t="shared" si="1"/>
        <v>0</v>
      </c>
    </row>
    <row r="24" spans="1:18" ht="39" x14ac:dyDescent="0.25">
      <c r="A24" s="154">
        <v>1501</v>
      </c>
      <c r="B24" s="1">
        <v>35402</v>
      </c>
      <c r="C24" s="23" t="s">
        <v>321</v>
      </c>
      <c r="D24" s="24" t="s">
        <v>192</v>
      </c>
      <c r="E24" s="2">
        <v>95</v>
      </c>
      <c r="F24" s="2">
        <v>42</v>
      </c>
      <c r="G24" s="133">
        <v>20</v>
      </c>
      <c r="H24" s="133">
        <v>20</v>
      </c>
      <c r="I24" s="133">
        <v>13</v>
      </c>
      <c r="J24" s="133">
        <v>0</v>
      </c>
      <c r="K24" s="1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162">
        <f t="shared" si="0"/>
        <v>53</v>
      </c>
      <c r="R24" s="2">
        <f t="shared" si="1"/>
        <v>0</v>
      </c>
    </row>
    <row r="25" spans="1:18" ht="39" x14ac:dyDescent="0.25">
      <c r="A25" s="154">
        <v>1502</v>
      </c>
      <c r="B25" s="1">
        <v>35771</v>
      </c>
      <c r="C25" s="23" t="s">
        <v>146</v>
      </c>
      <c r="D25" s="24" t="s">
        <v>194</v>
      </c>
      <c r="E25" s="2">
        <v>2</v>
      </c>
      <c r="F25" s="2">
        <v>0</v>
      </c>
      <c r="G25" s="133">
        <v>2</v>
      </c>
      <c r="H25" s="133">
        <v>0</v>
      </c>
      <c r="I25" s="133">
        <v>0</v>
      </c>
      <c r="J25" s="133">
        <v>0</v>
      </c>
      <c r="K25" s="1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162">
        <f t="shared" si="0"/>
        <v>2</v>
      </c>
      <c r="R25" s="2">
        <f t="shared" si="1"/>
        <v>0</v>
      </c>
    </row>
    <row r="26" spans="1:18" ht="26.25" x14ac:dyDescent="0.25">
      <c r="A26" s="154">
        <v>1506</v>
      </c>
      <c r="B26" s="1">
        <v>35923</v>
      </c>
      <c r="C26" s="23" t="s">
        <v>147</v>
      </c>
      <c r="D26" s="24" t="s">
        <v>190</v>
      </c>
      <c r="E26" s="2">
        <v>1</v>
      </c>
      <c r="F26" s="2">
        <v>0</v>
      </c>
      <c r="G26" s="133">
        <v>1</v>
      </c>
      <c r="H26" s="133">
        <v>0</v>
      </c>
      <c r="I26" s="133">
        <v>0</v>
      </c>
      <c r="J26" s="133">
        <v>0</v>
      </c>
      <c r="K26" s="1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162">
        <f t="shared" si="0"/>
        <v>1</v>
      </c>
      <c r="R26" s="2">
        <f t="shared" si="1"/>
        <v>0</v>
      </c>
    </row>
    <row r="27" spans="1:18" ht="26.25" x14ac:dyDescent="0.25">
      <c r="A27" s="154">
        <v>1509</v>
      </c>
      <c r="B27" s="1">
        <v>35366</v>
      </c>
      <c r="C27" s="23" t="s">
        <v>148</v>
      </c>
      <c r="D27" s="24" t="s">
        <v>192</v>
      </c>
      <c r="E27" s="2">
        <v>12</v>
      </c>
      <c r="F27" s="2">
        <v>0</v>
      </c>
      <c r="G27" s="133">
        <v>6</v>
      </c>
      <c r="H27" s="133">
        <v>6</v>
      </c>
      <c r="I27" s="133">
        <v>0</v>
      </c>
      <c r="J27" s="133">
        <v>0</v>
      </c>
      <c r="K27" s="1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162">
        <f t="shared" si="0"/>
        <v>12</v>
      </c>
      <c r="R27" s="2">
        <f t="shared" si="1"/>
        <v>0</v>
      </c>
    </row>
    <row r="28" spans="1:18" ht="39" x14ac:dyDescent="0.25">
      <c r="A28" s="154">
        <v>1510</v>
      </c>
      <c r="B28" s="1">
        <v>34424</v>
      </c>
      <c r="C28" s="23" t="s">
        <v>149</v>
      </c>
      <c r="D28" s="24" t="s">
        <v>189</v>
      </c>
      <c r="E28" s="2">
        <v>29</v>
      </c>
      <c r="F28" s="2">
        <v>0</v>
      </c>
      <c r="G28" s="133">
        <v>20</v>
      </c>
      <c r="H28" s="133">
        <v>9</v>
      </c>
      <c r="I28" s="133">
        <v>0</v>
      </c>
      <c r="J28" s="133">
        <v>0</v>
      </c>
      <c r="K28" s="1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162">
        <f t="shared" si="0"/>
        <v>29</v>
      </c>
      <c r="R28" s="2">
        <f t="shared" si="1"/>
        <v>0</v>
      </c>
    </row>
    <row r="29" spans="1:18" ht="26.25" x14ac:dyDescent="0.25">
      <c r="A29" s="154">
        <v>1514</v>
      </c>
      <c r="B29" s="1">
        <v>35825</v>
      </c>
      <c r="C29" s="23" t="s">
        <v>160</v>
      </c>
      <c r="D29" s="24" t="s">
        <v>188</v>
      </c>
      <c r="E29" s="2">
        <v>5</v>
      </c>
      <c r="F29" s="2">
        <v>0</v>
      </c>
      <c r="G29" s="133">
        <v>2</v>
      </c>
      <c r="H29" s="133">
        <v>3</v>
      </c>
      <c r="I29" s="133">
        <v>0</v>
      </c>
      <c r="J29" s="133">
        <v>0</v>
      </c>
      <c r="K29" s="1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162">
        <f t="shared" si="0"/>
        <v>5</v>
      </c>
      <c r="R29" s="2">
        <f t="shared" si="1"/>
        <v>0</v>
      </c>
    </row>
    <row r="30" spans="1:18" x14ac:dyDescent="0.25">
      <c r="A30" s="154">
        <v>1521</v>
      </c>
      <c r="B30" s="1">
        <v>36135</v>
      </c>
      <c r="C30" s="23" t="s">
        <v>125</v>
      </c>
      <c r="D30" s="24" t="s">
        <v>195</v>
      </c>
      <c r="E30" s="2">
        <v>3</v>
      </c>
      <c r="F30" s="2">
        <v>0</v>
      </c>
      <c r="G30" s="133">
        <v>3</v>
      </c>
      <c r="H30" s="133">
        <v>0</v>
      </c>
      <c r="I30" s="133">
        <v>0</v>
      </c>
      <c r="J30" s="133">
        <v>0</v>
      </c>
      <c r="K30" s="1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162">
        <f t="shared" si="0"/>
        <v>3</v>
      </c>
      <c r="R30" s="2">
        <f t="shared" si="1"/>
        <v>0</v>
      </c>
    </row>
    <row r="31" spans="1:18" ht="26.25" x14ac:dyDescent="0.25">
      <c r="A31" s="154">
        <v>1522</v>
      </c>
      <c r="B31" s="1">
        <v>36155</v>
      </c>
      <c r="C31" s="23" t="s">
        <v>151</v>
      </c>
      <c r="D31" s="24" t="s">
        <v>190</v>
      </c>
      <c r="E31" s="2">
        <v>5</v>
      </c>
      <c r="F31" s="2">
        <v>3</v>
      </c>
      <c r="G31" s="133">
        <v>2</v>
      </c>
      <c r="H31" s="133">
        <v>0</v>
      </c>
      <c r="I31" s="133">
        <v>0</v>
      </c>
      <c r="J31" s="133">
        <v>0</v>
      </c>
      <c r="K31" s="1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162">
        <f t="shared" si="0"/>
        <v>2</v>
      </c>
      <c r="R31" s="2">
        <f t="shared" si="1"/>
        <v>0</v>
      </c>
    </row>
    <row r="32" spans="1:18" ht="26.25" x14ac:dyDescent="0.25">
      <c r="A32" s="1">
        <v>1525</v>
      </c>
      <c r="B32" s="1">
        <v>35641</v>
      </c>
      <c r="C32" s="23" t="s">
        <v>161</v>
      </c>
      <c r="D32" s="24" t="s">
        <v>190</v>
      </c>
      <c r="E32" s="2">
        <v>44</v>
      </c>
      <c r="F32" s="2">
        <v>0</v>
      </c>
      <c r="G32" s="133">
        <v>0</v>
      </c>
      <c r="H32" s="133">
        <v>20</v>
      </c>
      <c r="I32" s="133">
        <v>24</v>
      </c>
      <c r="J32" s="133">
        <v>0</v>
      </c>
      <c r="K32" s="1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162">
        <f t="shared" si="0"/>
        <v>44</v>
      </c>
      <c r="R32" s="2">
        <f t="shared" si="1"/>
        <v>0</v>
      </c>
    </row>
    <row r="33" spans="1:18" ht="26.25" x14ac:dyDescent="0.25">
      <c r="A33" s="1">
        <v>1526</v>
      </c>
      <c r="B33" s="1">
        <v>35471</v>
      </c>
      <c r="C33" s="23" t="s">
        <v>168</v>
      </c>
      <c r="D33" s="24" t="s">
        <v>187</v>
      </c>
      <c r="E33" s="2">
        <v>18</v>
      </c>
      <c r="F33" s="2">
        <v>0</v>
      </c>
      <c r="G33" s="133">
        <v>18</v>
      </c>
      <c r="H33" s="133">
        <v>0</v>
      </c>
      <c r="I33" s="133">
        <v>0</v>
      </c>
      <c r="J33" s="133">
        <v>0</v>
      </c>
      <c r="K33" s="1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162">
        <f t="shared" si="0"/>
        <v>18</v>
      </c>
      <c r="R33" s="2">
        <f t="shared" si="1"/>
        <v>0</v>
      </c>
    </row>
    <row r="34" spans="1:18" x14ac:dyDescent="0.25">
      <c r="A34" s="1">
        <v>1528</v>
      </c>
      <c r="B34" s="1">
        <v>36226</v>
      </c>
      <c r="C34" s="23" t="s">
        <v>169</v>
      </c>
      <c r="D34" s="24" t="s">
        <v>188</v>
      </c>
      <c r="E34" s="2">
        <v>1</v>
      </c>
      <c r="F34" s="2">
        <v>0</v>
      </c>
      <c r="G34" s="133">
        <v>1</v>
      </c>
      <c r="H34" s="133">
        <v>0</v>
      </c>
      <c r="I34" s="133">
        <v>0</v>
      </c>
      <c r="J34" s="133">
        <v>0</v>
      </c>
      <c r="K34" s="1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162">
        <f t="shared" si="0"/>
        <v>1</v>
      </c>
      <c r="R34" s="2">
        <f t="shared" si="1"/>
        <v>0</v>
      </c>
    </row>
    <row r="35" spans="1:18" x14ac:dyDescent="0.25">
      <c r="A35" s="1">
        <v>1529</v>
      </c>
      <c r="B35" s="1">
        <v>36249</v>
      </c>
      <c r="C35" s="23" t="s">
        <v>170</v>
      </c>
      <c r="D35" s="24" t="s">
        <v>189</v>
      </c>
      <c r="E35" s="2">
        <v>2</v>
      </c>
      <c r="F35" s="2">
        <v>0</v>
      </c>
      <c r="G35" s="133">
        <v>2</v>
      </c>
      <c r="H35" s="133">
        <v>0</v>
      </c>
      <c r="I35" s="133">
        <v>0</v>
      </c>
      <c r="J35" s="133">
        <v>0</v>
      </c>
      <c r="K35" s="1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162">
        <f t="shared" si="0"/>
        <v>2</v>
      </c>
      <c r="R35" s="2">
        <f t="shared" si="1"/>
        <v>0</v>
      </c>
    </row>
    <row r="36" spans="1:18" ht="39" x14ac:dyDescent="0.25">
      <c r="A36" s="1">
        <v>1530</v>
      </c>
      <c r="B36" s="1">
        <v>36251</v>
      </c>
      <c r="C36" s="23" t="s">
        <v>150</v>
      </c>
      <c r="D36" s="24" t="s">
        <v>190</v>
      </c>
      <c r="E36" s="2">
        <v>1</v>
      </c>
      <c r="F36" s="2">
        <v>0</v>
      </c>
      <c r="G36" s="133">
        <v>1</v>
      </c>
      <c r="H36" s="133">
        <v>0</v>
      </c>
      <c r="I36" s="133">
        <v>0</v>
      </c>
      <c r="J36" s="133">
        <v>0</v>
      </c>
      <c r="K36" s="1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162">
        <f t="shared" si="0"/>
        <v>1</v>
      </c>
      <c r="R36" s="2">
        <f t="shared" si="1"/>
        <v>0</v>
      </c>
    </row>
    <row r="37" spans="1:18" ht="26.25" x14ac:dyDescent="0.25">
      <c r="A37" s="1">
        <v>1537</v>
      </c>
      <c r="B37" s="1">
        <v>36761</v>
      </c>
      <c r="C37" s="23" t="s">
        <v>171</v>
      </c>
      <c r="D37" s="24" t="s">
        <v>192</v>
      </c>
      <c r="E37" s="2">
        <v>9</v>
      </c>
      <c r="F37" s="2">
        <v>0</v>
      </c>
      <c r="G37" s="133">
        <v>9</v>
      </c>
      <c r="H37" s="133">
        <v>0</v>
      </c>
      <c r="I37" s="133">
        <v>0</v>
      </c>
      <c r="J37" s="133">
        <v>0</v>
      </c>
      <c r="K37" s="1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162">
        <f t="shared" si="0"/>
        <v>9</v>
      </c>
      <c r="R37" s="2">
        <f t="shared" si="1"/>
        <v>0</v>
      </c>
    </row>
    <row r="38" spans="1:18" x14ac:dyDescent="0.25">
      <c r="A38" s="1">
        <v>1540</v>
      </c>
      <c r="B38" s="1">
        <v>36283</v>
      </c>
      <c r="C38" s="23" t="s">
        <v>125</v>
      </c>
      <c r="D38" s="24" t="s">
        <v>195</v>
      </c>
      <c r="E38" s="2">
        <v>1</v>
      </c>
      <c r="F38" s="2">
        <v>-1</v>
      </c>
      <c r="G38" s="133">
        <v>1</v>
      </c>
      <c r="H38" s="133">
        <v>0</v>
      </c>
      <c r="I38" s="133">
        <v>0</v>
      </c>
      <c r="J38" s="133">
        <v>0</v>
      </c>
      <c r="K38" s="1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162">
        <f t="shared" si="0"/>
        <v>1</v>
      </c>
      <c r="R38" s="2">
        <f t="shared" si="1"/>
        <v>0</v>
      </c>
    </row>
    <row r="39" spans="1:18" ht="26.25" x14ac:dyDescent="0.25">
      <c r="A39" s="1">
        <v>1546</v>
      </c>
      <c r="B39" s="1">
        <v>36552</v>
      </c>
      <c r="C39" s="23" t="s">
        <v>172</v>
      </c>
      <c r="D39" s="24" t="s">
        <v>196</v>
      </c>
      <c r="E39" s="2">
        <v>1</v>
      </c>
      <c r="F39" s="2">
        <v>0</v>
      </c>
      <c r="G39" s="133">
        <v>1</v>
      </c>
      <c r="H39" s="133">
        <v>0</v>
      </c>
      <c r="I39" s="133">
        <v>0</v>
      </c>
      <c r="J39" s="133">
        <v>0</v>
      </c>
      <c r="K39" s="1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162">
        <f t="shared" si="0"/>
        <v>1</v>
      </c>
      <c r="R39" s="2">
        <f t="shared" si="1"/>
        <v>0</v>
      </c>
    </row>
    <row r="40" spans="1:18" ht="51.75" x14ac:dyDescent="0.25">
      <c r="A40" s="1">
        <v>1547</v>
      </c>
      <c r="B40" s="1">
        <v>36201</v>
      </c>
      <c r="C40" s="23" t="s">
        <v>173</v>
      </c>
      <c r="D40" s="24" t="s">
        <v>197</v>
      </c>
      <c r="E40" s="2">
        <v>142</v>
      </c>
      <c r="F40" s="2">
        <v>0</v>
      </c>
      <c r="G40" s="12">
        <v>20</v>
      </c>
      <c r="H40" s="12">
        <v>50</v>
      </c>
      <c r="I40" s="12">
        <v>50</v>
      </c>
      <c r="J40" s="12">
        <v>22</v>
      </c>
      <c r="K40" s="1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162">
        <f t="shared" si="0"/>
        <v>142</v>
      </c>
      <c r="R40" s="2">
        <f t="shared" si="1"/>
        <v>0</v>
      </c>
    </row>
    <row r="41" spans="1:18" ht="26.25" x14ac:dyDescent="0.25">
      <c r="A41" s="1">
        <v>1548</v>
      </c>
      <c r="B41" s="1">
        <v>36395</v>
      </c>
      <c r="C41" s="23" t="s">
        <v>174</v>
      </c>
      <c r="D41" s="24" t="s">
        <v>193</v>
      </c>
      <c r="E41" s="2">
        <v>6</v>
      </c>
      <c r="F41" s="2">
        <v>0</v>
      </c>
      <c r="G41" s="133">
        <v>6</v>
      </c>
      <c r="H41" s="133">
        <v>0</v>
      </c>
      <c r="I41" s="133">
        <v>0</v>
      </c>
      <c r="J41" s="133">
        <v>0</v>
      </c>
      <c r="K41" s="1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162">
        <f t="shared" si="0"/>
        <v>6</v>
      </c>
      <c r="R41" s="2">
        <f t="shared" si="1"/>
        <v>0</v>
      </c>
    </row>
    <row r="42" spans="1:18" ht="39" x14ac:dyDescent="0.25">
      <c r="A42" s="1">
        <v>1549</v>
      </c>
      <c r="B42" s="1">
        <v>35998</v>
      </c>
      <c r="C42" s="23" t="s">
        <v>175</v>
      </c>
      <c r="D42" s="24" t="s">
        <v>193</v>
      </c>
      <c r="E42" s="2">
        <v>2</v>
      </c>
      <c r="F42" s="2">
        <v>0</v>
      </c>
      <c r="G42" s="133">
        <v>2</v>
      </c>
      <c r="H42" s="133">
        <v>0</v>
      </c>
      <c r="I42" s="133">
        <v>0</v>
      </c>
      <c r="J42" s="133">
        <v>0</v>
      </c>
      <c r="K42" s="1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162">
        <f t="shared" si="0"/>
        <v>2</v>
      </c>
      <c r="R42" s="2">
        <f t="shared" si="1"/>
        <v>0</v>
      </c>
    </row>
    <row r="43" spans="1:18" ht="26.25" x14ac:dyDescent="0.25">
      <c r="A43" s="1">
        <v>1551</v>
      </c>
      <c r="B43" s="1">
        <v>36521</v>
      </c>
      <c r="C43" s="23" t="s">
        <v>163</v>
      </c>
      <c r="D43" s="24" t="s">
        <v>199</v>
      </c>
      <c r="E43" s="2">
        <v>1</v>
      </c>
      <c r="F43" s="2">
        <v>0</v>
      </c>
      <c r="G43" s="133">
        <v>1</v>
      </c>
      <c r="H43" s="133">
        <v>0</v>
      </c>
      <c r="I43" s="133">
        <v>0</v>
      </c>
      <c r="J43" s="133">
        <v>0</v>
      </c>
      <c r="K43" s="1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162">
        <f t="shared" ref="Q43:Q97" si="2">SUM(G43:K43)</f>
        <v>1</v>
      </c>
      <c r="R43" s="2">
        <f t="shared" ref="R43:R102" si="3">SUM(K43:O43)</f>
        <v>0</v>
      </c>
    </row>
    <row r="44" spans="1:18" ht="26.25" x14ac:dyDescent="0.25">
      <c r="A44" s="1">
        <v>1552</v>
      </c>
      <c r="B44" s="1">
        <v>36650</v>
      </c>
      <c r="C44" s="23" t="s">
        <v>176</v>
      </c>
      <c r="D44" s="24" t="s">
        <v>190</v>
      </c>
      <c r="E44" s="2">
        <v>1</v>
      </c>
      <c r="F44" s="2">
        <v>0</v>
      </c>
      <c r="G44" s="133">
        <v>1</v>
      </c>
      <c r="H44" s="133">
        <v>0</v>
      </c>
      <c r="I44" s="133">
        <v>0</v>
      </c>
      <c r="J44" s="133">
        <v>0</v>
      </c>
      <c r="K44" s="1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162">
        <f t="shared" si="2"/>
        <v>1</v>
      </c>
      <c r="R44" s="2">
        <f t="shared" si="3"/>
        <v>0</v>
      </c>
    </row>
    <row r="45" spans="1:18" ht="39" x14ac:dyDescent="0.25">
      <c r="A45" s="1">
        <v>1553</v>
      </c>
      <c r="B45" s="1">
        <v>34772</v>
      </c>
      <c r="C45" s="23" t="s">
        <v>177</v>
      </c>
      <c r="D45" s="24" t="s">
        <v>199</v>
      </c>
      <c r="E45" s="2">
        <v>92</v>
      </c>
      <c r="F45" s="2">
        <v>61</v>
      </c>
      <c r="G45" s="133">
        <v>16</v>
      </c>
      <c r="H45" s="133">
        <v>15</v>
      </c>
      <c r="I45" s="133">
        <v>0</v>
      </c>
      <c r="J45" s="133">
        <v>0</v>
      </c>
      <c r="K45" s="1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162">
        <f t="shared" si="2"/>
        <v>31</v>
      </c>
      <c r="R45" s="2">
        <f t="shared" si="3"/>
        <v>0</v>
      </c>
    </row>
    <row r="46" spans="1:18" ht="26.25" x14ac:dyDescent="0.25">
      <c r="A46" s="1" t="s">
        <v>278</v>
      </c>
      <c r="B46" s="1">
        <v>36882</v>
      </c>
      <c r="C46" s="23" t="s">
        <v>279</v>
      </c>
      <c r="D46" s="24" t="s">
        <v>199</v>
      </c>
      <c r="E46" s="2">
        <v>15</v>
      </c>
      <c r="F46" s="2">
        <v>0</v>
      </c>
      <c r="G46" s="133">
        <v>15</v>
      </c>
      <c r="H46" s="133">
        <v>0</v>
      </c>
      <c r="I46" s="133">
        <v>0</v>
      </c>
      <c r="J46" s="133">
        <v>0</v>
      </c>
      <c r="K46" s="1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162">
        <f t="shared" si="2"/>
        <v>15</v>
      </c>
      <c r="R46" s="2">
        <f t="shared" si="3"/>
        <v>0</v>
      </c>
    </row>
    <row r="47" spans="1:18" x14ac:dyDescent="0.25">
      <c r="A47" s="1">
        <v>1561</v>
      </c>
      <c r="B47" s="1">
        <v>36764</v>
      </c>
      <c r="C47" s="23" t="s">
        <v>178</v>
      </c>
      <c r="D47" s="24" t="s">
        <v>195</v>
      </c>
      <c r="E47" s="2">
        <v>1</v>
      </c>
      <c r="F47" s="2">
        <v>0</v>
      </c>
      <c r="G47" s="133">
        <v>1</v>
      </c>
      <c r="H47" s="133">
        <v>0</v>
      </c>
      <c r="I47" s="133">
        <v>0</v>
      </c>
      <c r="J47" s="133">
        <v>0</v>
      </c>
      <c r="K47" s="1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162">
        <f t="shared" si="2"/>
        <v>1</v>
      </c>
      <c r="R47" s="2">
        <f t="shared" si="3"/>
        <v>0</v>
      </c>
    </row>
    <row r="48" spans="1:18" ht="51.75" x14ac:dyDescent="0.25">
      <c r="A48" s="1">
        <v>1562</v>
      </c>
      <c r="B48" s="1">
        <v>36261</v>
      </c>
      <c r="C48" s="23" t="s">
        <v>179</v>
      </c>
      <c r="D48" s="24" t="s">
        <v>198</v>
      </c>
      <c r="E48" s="2">
        <v>200</v>
      </c>
      <c r="F48" s="2">
        <v>90</v>
      </c>
      <c r="G48" s="133">
        <v>50</v>
      </c>
      <c r="H48" s="133">
        <v>50</v>
      </c>
      <c r="I48" s="133">
        <v>10</v>
      </c>
      <c r="J48" s="133">
        <v>0</v>
      </c>
      <c r="K48" s="1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162">
        <f t="shared" si="2"/>
        <v>110</v>
      </c>
      <c r="R48" s="2">
        <f t="shared" si="3"/>
        <v>0</v>
      </c>
    </row>
    <row r="49" spans="1:18" x14ac:dyDescent="0.25">
      <c r="A49" s="1">
        <v>1563</v>
      </c>
      <c r="B49" s="1">
        <v>36878</v>
      </c>
      <c r="C49" s="23" t="s">
        <v>180</v>
      </c>
      <c r="D49" s="24" t="s">
        <v>193</v>
      </c>
      <c r="E49" s="2">
        <v>2</v>
      </c>
      <c r="F49" s="2">
        <v>0</v>
      </c>
      <c r="G49" s="133">
        <v>2</v>
      </c>
      <c r="H49" s="133">
        <v>0</v>
      </c>
      <c r="I49" s="133">
        <v>0</v>
      </c>
      <c r="J49" s="133">
        <v>0</v>
      </c>
      <c r="K49" s="1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162">
        <f t="shared" si="2"/>
        <v>2</v>
      </c>
      <c r="R49" s="2">
        <f t="shared" si="3"/>
        <v>0</v>
      </c>
    </row>
    <row r="50" spans="1:18" ht="26.25" x14ac:dyDescent="0.25">
      <c r="A50" s="1">
        <v>1564</v>
      </c>
      <c r="B50" s="1">
        <v>35456</v>
      </c>
      <c r="C50" s="23" t="s">
        <v>181</v>
      </c>
      <c r="D50" s="24" t="s">
        <v>189</v>
      </c>
      <c r="E50" s="2">
        <v>14</v>
      </c>
      <c r="F50" s="2">
        <v>3</v>
      </c>
      <c r="G50" s="133">
        <v>11</v>
      </c>
      <c r="H50" s="133">
        <v>0</v>
      </c>
      <c r="I50" s="133">
        <v>0</v>
      </c>
      <c r="J50" s="133">
        <v>0</v>
      </c>
      <c r="K50" s="1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162">
        <f t="shared" si="2"/>
        <v>11</v>
      </c>
      <c r="R50" s="2">
        <f t="shared" si="3"/>
        <v>0</v>
      </c>
    </row>
    <row r="51" spans="1:18" ht="64.5" x14ac:dyDescent="0.25">
      <c r="A51" s="1">
        <v>1565</v>
      </c>
      <c r="B51" s="1">
        <v>36109</v>
      </c>
      <c r="C51" s="23" t="s">
        <v>182</v>
      </c>
      <c r="D51" s="24" t="s">
        <v>188</v>
      </c>
      <c r="E51" s="2">
        <v>300</v>
      </c>
      <c r="F51" s="2">
        <v>172</v>
      </c>
      <c r="G51" s="133">
        <v>50</v>
      </c>
      <c r="H51" s="133">
        <v>50</v>
      </c>
      <c r="I51" s="133">
        <v>28</v>
      </c>
      <c r="J51" s="133">
        <v>0</v>
      </c>
      <c r="K51" s="1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162">
        <f t="shared" si="2"/>
        <v>128</v>
      </c>
      <c r="R51" s="2">
        <f t="shared" si="3"/>
        <v>0</v>
      </c>
    </row>
    <row r="52" spans="1:18" ht="39" x14ac:dyDescent="0.25">
      <c r="A52" s="1">
        <v>1566</v>
      </c>
      <c r="B52" s="1">
        <v>36417</v>
      </c>
      <c r="C52" s="23" t="s">
        <v>183</v>
      </c>
      <c r="D52" s="24" t="s">
        <v>192</v>
      </c>
      <c r="E52" s="2">
        <v>6</v>
      </c>
      <c r="F52" s="2">
        <v>0</v>
      </c>
      <c r="G52" s="133">
        <v>6</v>
      </c>
      <c r="H52" s="133">
        <v>0</v>
      </c>
      <c r="I52" s="133">
        <v>0</v>
      </c>
      <c r="J52" s="133">
        <v>0</v>
      </c>
      <c r="K52" s="1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162">
        <f t="shared" si="2"/>
        <v>6</v>
      </c>
      <c r="R52" s="2">
        <f t="shared" si="3"/>
        <v>0</v>
      </c>
    </row>
    <row r="53" spans="1:18" x14ac:dyDescent="0.25">
      <c r="A53" s="1">
        <v>1567</v>
      </c>
      <c r="B53" s="1">
        <v>36470</v>
      </c>
      <c r="C53" s="23" t="s">
        <v>184</v>
      </c>
      <c r="D53" s="24" t="s">
        <v>199</v>
      </c>
      <c r="E53" s="2">
        <v>12</v>
      </c>
      <c r="F53" s="2">
        <v>0</v>
      </c>
      <c r="G53" s="133">
        <v>12</v>
      </c>
      <c r="H53" s="133">
        <v>0</v>
      </c>
      <c r="I53" s="133">
        <v>0</v>
      </c>
      <c r="J53" s="133">
        <v>0</v>
      </c>
      <c r="K53" s="1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162">
        <f t="shared" si="2"/>
        <v>12</v>
      </c>
      <c r="R53" s="2">
        <f t="shared" si="3"/>
        <v>0</v>
      </c>
    </row>
    <row r="54" spans="1:18" ht="26.25" x14ac:dyDescent="0.25">
      <c r="A54" s="1">
        <v>1568</v>
      </c>
      <c r="B54" s="1">
        <v>36709</v>
      </c>
      <c r="C54" s="23" t="s">
        <v>185</v>
      </c>
      <c r="D54" s="24" t="s">
        <v>192</v>
      </c>
      <c r="E54" s="2">
        <v>1</v>
      </c>
      <c r="F54" s="2">
        <v>0</v>
      </c>
      <c r="G54" s="133">
        <v>1</v>
      </c>
      <c r="H54" s="133">
        <v>0</v>
      </c>
      <c r="I54" s="133">
        <v>0</v>
      </c>
      <c r="J54" s="133">
        <v>0</v>
      </c>
      <c r="K54" s="1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162">
        <f t="shared" si="2"/>
        <v>1</v>
      </c>
      <c r="R54" s="2">
        <f t="shared" si="3"/>
        <v>0</v>
      </c>
    </row>
    <row r="55" spans="1:18" x14ac:dyDescent="0.25">
      <c r="A55" s="1">
        <v>1570</v>
      </c>
      <c r="B55" s="1">
        <v>36869</v>
      </c>
      <c r="C55" s="23" t="s">
        <v>237</v>
      </c>
      <c r="D55" s="24" t="s">
        <v>187</v>
      </c>
      <c r="E55" s="2">
        <v>5</v>
      </c>
      <c r="F55" s="2">
        <v>0</v>
      </c>
      <c r="G55" s="133">
        <v>5</v>
      </c>
      <c r="H55" s="133">
        <v>0</v>
      </c>
      <c r="I55" s="133">
        <v>0</v>
      </c>
      <c r="J55" s="133">
        <v>0</v>
      </c>
      <c r="K55" s="1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162">
        <f t="shared" si="2"/>
        <v>5</v>
      </c>
      <c r="R55" s="2">
        <f t="shared" si="3"/>
        <v>0</v>
      </c>
    </row>
    <row r="56" spans="1:18" ht="26.25" x14ac:dyDescent="0.25">
      <c r="A56" s="1">
        <v>1574</v>
      </c>
      <c r="B56" s="1">
        <v>37106</v>
      </c>
      <c r="C56" s="23" t="s">
        <v>239</v>
      </c>
      <c r="D56" s="24" t="s">
        <v>194</v>
      </c>
      <c r="E56" s="2">
        <v>2</v>
      </c>
      <c r="F56" s="2">
        <v>0</v>
      </c>
      <c r="G56" s="133">
        <v>2</v>
      </c>
      <c r="H56" s="133">
        <v>0</v>
      </c>
      <c r="I56" s="133">
        <v>0</v>
      </c>
      <c r="J56" s="133">
        <v>0</v>
      </c>
      <c r="K56" s="1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162">
        <f t="shared" si="2"/>
        <v>2</v>
      </c>
      <c r="R56" s="2">
        <f t="shared" si="3"/>
        <v>0</v>
      </c>
    </row>
    <row r="57" spans="1:18" ht="26.25" x14ac:dyDescent="0.25">
      <c r="A57" s="1">
        <v>1576</v>
      </c>
      <c r="B57" s="1">
        <v>37246</v>
      </c>
      <c r="C57" s="23" t="s">
        <v>244</v>
      </c>
      <c r="D57" s="24" t="s">
        <v>188</v>
      </c>
      <c r="E57" s="2">
        <v>1</v>
      </c>
      <c r="F57" s="2">
        <v>0</v>
      </c>
      <c r="G57" s="133">
        <v>1</v>
      </c>
      <c r="H57" s="133">
        <v>0</v>
      </c>
      <c r="I57" s="133">
        <v>0</v>
      </c>
      <c r="J57" s="133">
        <v>0</v>
      </c>
      <c r="K57" s="1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162">
        <f t="shared" si="2"/>
        <v>1</v>
      </c>
      <c r="R57" s="2">
        <f t="shared" si="3"/>
        <v>0</v>
      </c>
    </row>
    <row r="58" spans="1:18" ht="26.25" x14ac:dyDescent="0.25">
      <c r="A58" s="1">
        <v>1577</v>
      </c>
      <c r="B58" s="1">
        <v>37395</v>
      </c>
      <c r="C58" s="23" t="s">
        <v>245</v>
      </c>
      <c r="D58" s="24" t="s">
        <v>196</v>
      </c>
      <c r="E58" s="2">
        <v>1</v>
      </c>
      <c r="F58" s="2">
        <v>0</v>
      </c>
      <c r="G58" s="133">
        <v>1</v>
      </c>
      <c r="H58" s="133">
        <v>0</v>
      </c>
      <c r="I58" s="133">
        <v>0</v>
      </c>
      <c r="J58" s="133">
        <v>0</v>
      </c>
      <c r="K58" s="1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162">
        <f t="shared" si="2"/>
        <v>1</v>
      </c>
      <c r="R58" s="2">
        <f t="shared" si="3"/>
        <v>0</v>
      </c>
    </row>
    <row r="59" spans="1:18" x14ac:dyDescent="0.25">
      <c r="A59" s="1">
        <v>1578</v>
      </c>
      <c r="B59" s="1">
        <v>36959</v>
      </c>
      <c r="C59" s="23" t="s">
        <v>246</v>
      </c>
      <c r="D59" s="24" t="s">
        <v>201</v>
      </c>
      <c r="E59" s="2">
        <v>2</v>
      </c>
      <c r="F59" s="2">
        <v>0</v>
      </c>
      <c r="G59" s="133">
        <v>2</v>
      </c>
      <c r="H59" s="133">
        <v>0</v>
      </c>
      <c r="I59" s="133">
        <v>0</v>
      </c>
      <c r="J59" s="133">
        <v>0</v>
      </c>
      <c r="K59" s="1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162">
        <f t="shared" si="2"/>
        <v>2</v>
      </c>
      <c r="R59" s="2">
        <f t="shared" si="3"/>
        <v>0</v>
      </c>
    </row>
    <row r="60" spans="1:18" ht="26.25" x14ac:dyDescent="0.25">
      <c r="A60" s="1">
        <v>1579</v>
      </c>
      <c r="B60" s="1">
        <v>37199</v>
      </c>
      <c r="C60" s="23" t="s">
        <v>247</v>
      </c>
      <c r="D60" s="24" t="s">
        <v>192</v>
      </c>
      <c r="E60" s="2">
        <v>5</v>
      </c>
      <c r="F60" s="2">
        <v>0</v>
      </c>
      <c r="G60" s="133">
        <v>5</v>
      </c>
      <c r="H60" s="133">
        <v>0</v>
      </c>
      <c r="I60" s="133">
        <v>0</v>
      </c>
      <c r="J60" s="133">
        <v>0</v>
      </c>
      <c r="K60" s="1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162">
        <f t="shared" si="2"/>
        <v>5</v>
      </c>
      <c r="R60" s="2">
        <f t="shared" si="3"/>
        <v>0</v>
      </c>
    </row>
    <row r="61" spans="1:18" x14ac:dyDescent="0.25">
      <c r="A61" s="1">
        <v>1580</v>
      </c>
      <c r="B61" s="1">
        <v>36879</v>
      </c>
      <c r="C61" s="23" t="s">
        <v>248</v>
      </c>
      <c r="D61" s="24" t="s">
        <v>203</v>
      </c>
      <c r="E61" s="2">
        <v>1</v>
      </c>
      <c r="F61" s="2">
        <v>-1</v>
      </c>
      <c r="G61" s="133">
        <v>1</v>
      </c>
      <c r="H61" s="133">
        <v>0</v>
      </c>
      <c r="I61" s="133">
        <v>0</v>
      </c>
      <c r="J61" s="133">
        <v>0</v>
      </c>
      <c r="K61" s="1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162">
        <f t="shared" si="2"/>
        <v>1</v>
      </c>
      <c r="R61" s="2">
        <f t="shared" si="3"/>
        <v>0</v>
      </c>
    </row>
    <row r="62" spans="1:18" x14ac:dyDescent="0.25">
      <c r="A62" s="1">
        <v>1581</v>
      </c>
      <c r="B62" s="1">
        <v>37154</v>
      </c>
      <c r="C62" s="23" t="s">
        <v>249</v>
      </c>
      <c r="D62" s="24" t="s">
        <v>192</v>
      </c>
      <c r="E62" s="2">
        <v>1</v>
      </c>
      <c r="F62" s="2">
        <v>0</v>
      </c>
      <c r="G62" s="133">
        <v>1</v>
      </c>
      <c r="H62" s="133">
        <v>0</v>
      </c>
      <c r="I62" s="133">
        <v>0</v>
      </c>
      <c r="J62" s="133">
        <v>0</v>
      </c>
      <c r="K62" s="1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162">
        <f t="shared" si="2"/>
        <v>1</v>
      </c>
      <c r="R62" s="2">
        <f t="shared" si="3"/>
        <v>0</v>
      </c>
    </row>
    <row r="63" spans="1:18" x14ac:dyDescent="0.25">
      <c r="A63" s="1">
        <v>1583</v>
      </c>
      <c r="B63" s="1">
        <v>37602</v>
      </c>
      <c r="C63" s="23" t="s">
        <v>250</v>
      </c>
      <c r="D63" s="24" t="s">
        <v>194</v>
      </c>
      <c r="E63" s="2">
        <v>1</v>
      </c>
      <c r="F63" s="2">
        <v>0</v>
      </c>
      <c r="G63" s="133">
        <v>1</v>
      </c>
      <c r="H63" s="133">
        <v>0</v>
      </c>
      <c r="I63" s="133">
        <v>0</v>
      </c>
      <c r="J63" s="133">
        <v>0</v>
      </c>
      <c r="K63" s="1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162">
        <f t="shared" si="2"/>
        <v>1</v>
      </c>
      <c r="R63" s="2">
        <f t="shared" si="3"/>
        <v>0</v>
      </c>
    </row>
    <row r="64" spans="1:18" ht="26.25" x14ac:dyDescent="0.25">
      <c r="A64" s="1">
        <v>1585</v>
      </c>
      <c r="B64" s="1">
        <v>37206</v>
      </c>
      <c r="C64" s="23" t="s">
        <v>252</v>
      </c>
      <c r="D64" s="24" t="s">
        <v>196</v>
      </c>
      <c r="E64" s="2">
        <v>3</v>
      </c>
      <c r="F64" s="2">
        <v>0</v>
      </c>
      <c r="G64" s="133">
        <v>3</v>
      </c>
      <c r="H64" s="133">
        <v>0</v>
      </c>
      <c r="I64" s="133">
        <v>0</v>
      </c>
      <c r="J64" s="133">
        <v>0</v>
      </c>
      <c r="K64" s="1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162">
        <f t="shared" si="2"/>
        <v>3</v>
      </c>
      <c r="R64" s="2">
        <f t="shared" si="3"/>
        <v>0</v>
      </c>
    </row>
    <row r="65" spans="1:18" ht="39" x14ac:dyDescent="0.25">
      <c r="A65" s="1">
        <v>1587</v>
      </c>
      <c r="B65" s="1">
        <v>37066</v>
      </c>
      <c r="C65" s="23" t="s">
        <v>322</v>
      </c>
      <c r="D65" s="24" t="s">
        <v>201</v>
      </c>
      <c r="E65" s="2">
        <v>16</v>
      </c>
      <c r="F65" s="2">
        <v>0</v>
      </c>
      <c r="G65" s="133">
        <v>16</v>
      </c>
      <c r="H65" s="133">
        <v>0</v>
      </c>
      <c r="I65" s="133">
        <v>0</v>
      </c>
      <c r="J65" s="133">
        <v>0</v>
      </c>
      <c r="K65" s="1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162">
        <f t="shared" si="2"/>
        <v>16</v>
      </c>
      <c r="R65" s="2">
        <f t="shared" si="3"/>
        <v>0</v>
      </c>
    </row>
    <row r="66" spans="1:18" x14ac:dyDescent="0.25">
      <c r="A66" s="1">
        <v>1588</v>
      </c>
      <c r="B66" s="1">
        <v>37533</v>
      </c>
      <c r="C66" s="23" t="s">
        <v>253</v>
      </c>
      <c r="D66" s="24" t="s">
        <v>203</v>
      </c>
      <c r="E66" s="2">
        <v>6</v>
      </c>
      <c r="F66" s="2">
        <v>0</v>
      </c>
      <c r="G66" s="133">
        <v>6</v>
      </c>
      <c r="H66" s="133">
        <v>0</v>
      </c>
      <c r="I66" s="133">
        <v>0</v>
      </c>
      <c r="J66" s="133">
        <v>0</v>
      </c>
      <c r="K66" s="1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162">
        <f t="shared" si="2"/>
        <v>6</v>
      </c>
      <c r="R66" s="2">
        <f t="shared" si="3"/>
        <v>0</v>
      </c>
    </row>
    <row r="67" spans="1:18" ht="26.25" x14ac:dyDescent="0.25">
      <c r="A67" s="1">
        <v>1589</v>
      </c>
      <c r="B67" s="1">
        <v>36794</v>
      </c>
      <c r="C67" s="23" t="s">
        <v>254</v>
      </c>
      <c r="D67" s="24" t="s">
        <v>191</v>
      </c>
      <c r="E67" s="2">
        <v>5</v>
      </c>
      <c r="F67" s="2">
        <v>0</v>
      </c>
      <c r="G67" s="133">
        <v>5</v>
      </c>
      <c r="H67" s="133">
        <v>0</v>
      </c>
      <c r="I67" s="133">
        <v>0</v>
      </c>
      <c r="J67" s="133">
        <v>0</v>
      </c>
      <c r="K67" s="1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162">
        <f t="shared" si="2"/>
        <v>5</v>
      </c>
      <c r="R67" s="2">
        <f t="shared" si="3"/>
        <v>0</v>
      </c>
    </row>
    <row r="68" spans="1:18" x14ac:dyDescent="0.25">
      <c r="A68" s="1">
        <v>1590</v>
      </c>
      <c r="B68" s="1">
        <v>37329</v>
      </c>
      <c r="C68" s="23" t="s">
        <v>255</v>
      </c>
      <c r="D68" s="24" t="s">
        <v>197</v>
      </c>
      <c r="E68" s="2">
        <v>1</v>
      </c>
      <c r="F68" s="2">
        <v>0</v>
      </c>
      <c r="G68" s="133">
        <v>1</v>
      </c>
      <c r="H68" s="133">
        <v>0</v>
      </c>
      <c r="I68" s="133">
        <v>0</v>
      </c>
      <c r="J68" s="133">
        <v>0</v>
      </c>
      <c r="K68" s="1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162">
        <f t="shared" si="2"/>
        <v>1</v>
      </c>
      <c r="R68" s="2">
        <f t="shared" si="3"/>
        <v>0</v>
      </c>
    </row>
    <row r="69" spans="1:18" ht="26.25" x14ac:dyDescent="0.25">
      <c r="A69" s="1">
        <v>1593</v>
      </c>
      <c r="B69" s="1">
        <v>36460</v>
      </c>
      <c r="C69" s="23" t="s">
        <v>280</v>
      </c>
      <c r="D69" s="24" t="s">
        <v>190</v>
      </c>
      <c r="E69" s="2">
        <v>1</v>
      </c>
      <c r="F69" s="2">
        <v>0</v>
      </c>
      <c r="G69" s="133">
        <v>1</v>
      </c>
      <c r="H69" s="133">
        <v>0</v>
      </c>
      <c r="I69" s="133">
        <v>0</v>
      </c>
      <c r="J69" s="133">
        <v>0</v>
      </c>
      <c r="K69" s="1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162">
        <f t="shared" si="2"/>
        <v>1</v>
      </c>
      <c r="R69" s="2">
        <f t="shared" si="3"/>
        <v>0</v>
      </c>
    </row>
    <row r="70" spans="1:18" ht="39" x14ac:dyDescent="0.25">
      <c r="A70" s="1">
        <v>1594</v>
      </c>
      <c r="B70" s="1">
        <v>37272</v>
      </c>
      <c r="C70" s="23" t="s">
        <v>281</v>
      </c>
      <c r="D70" s="24" t="s">
        <v>282</v>
      </c>
      <c r="E70" s="2">
        <v>7</v>
      </c>
      <c r="F70" s="2">
        <v>0</v>
      </c>
      <c r="G70" s="133">
        <v>7</v>
      </c>
      <c r="H70" s="133">
        <v>0</v>
      </c>
      <c r="I70" s="133">
        <v>0</v>
      </c>
      <c r="J70" s="133">
        <v>0</v>
      </c>
      <c r="K70" s="1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162">
        <f t="shared" si="2"/>
        <v>7</v>
      </c>
      <c r="R70" s="2">
        <f t="shared" si="3"/>
        <v>0</v>
      </c>
    </row>
    <row r="71" spans="1:18" ht="26.25" x14ac:dyDescent="0.25">
      <c r="A71" s="1">
        <v>1595</v>
      </c>
      <c r="B71" s="1">
        <v>37509</v>
      </c>
      <c r="C71" s="23" t="s">
        <v>283</v>
      </c>
      <c r="D71" s="24" t="s">
        <v>189</v>
      </c>
      <c r="E71" s="2">
        <v>1</v>
      </c>
      <c r="F71" s="2">
        <v>0</v>
      </c>
      <c r="G71" s="133">
        <v>1</v>
      </c>
      <c r="H71" s="133">
        <v>0</v>
      </c>
      <c r="I71" s="133">
        <v>0</v>
      </c>
      <c r="J71" s="133">
        <v>0</v>
      </c>
      <c r="K71" s="1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162">
        <f t="shared" si="2"/>
        <v>1</v>
      </c>
      <c r="R71" s="2">
        <f t="shared" si="3"/>
        <v>0</v>
      </c>
    </row>
    <row r="72" spans="1:18" ht="26.25" x14ac:dyDescent="0.25">
      <c r="A72" s="1">
        <v>1596</v>
      </c>
      <c r="B72" s="1">
        <v>37567</v>
      </c>
      <c r="C72" s="23" t="s">
        <v>284</v>
      </c>
      <c r="D72" s="24" t="s">
        <v>194</v>
      </c>
      <c r="E72" s="2">
        <v>5</v>
      </c>
      <c r="F72" s="2">
        <v>0</v>
      </c>
      <c r="G72" s="133">
        <v>5</v>
      </c>
      <c r="H72" s="133">
        <v>0</v>
      </c>
      <c r="I72" s="133">
        <v>0</v>
      </c>
      <c r="J72" s="133">
        <v>0</v>
      </c>
      <c r="K72" s="1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162">
        <f t="shared" si="2"/>
        <v>5</v>
      </c>
      <c r="R72" s="2">
        <f t="shared" si="3"/>
        <v>0</v>
      </c>
    </row>
    <row r="73" spans="1:18" ht="26.25" x14ac:dyDescent="0.25">
      <c r="A73" s="1">
        <v>1597</v>
      </c>
      <c r="B73" s="1">
        <v>37570</v>
      </c>
      <c r="C73" s="23" t="s">
        <v>328</v>
      </c>
      <c r="D73" s="24" t="s">
        <v>199</v>
      </c>
      <c r="E73" s="2">
        <v>1</v>
      </c>
      <c r="F73" s="2">
        <v>0</v>
      </c>
      <c r="G73" s="133">
        <v>1</v>
      </c>
      <c r="H73" s="133">
        <v>0</v>
      </c>
      <c r="I73" s="133">
        <v>0</v>
      </c>
      <c r="J73" s="133">
        <v>0</v>
      </c>
      <c r="K73" s="1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162">
        <f t="shared" si="2"/>
        <v>1</v>
      </c>
      <c r="R73" s="2">
        <f t="shared" si="3"/>
        <v>0</v>
      </c>
    </row>
    <row r="74" spans="1:18" ht="26.25" x14ac:dyDescent="0.25">
      <c r="A74" s="1">
        <v>1598</v>
      </c>
      <c r="B74" s="1">
        <v>38031</v>
      </c>
      <c r="C74" s="23" t="s">
        <v>285</v>
      </c>
      <c r="D74" s="24" t="s">
        <v>197</v>
      </c>
      <c r="E74" s="2">
        <v>1</v>
      </c>
      <c r="F74" s="2">
        <v>0</v>
      </c>
      <c r="G74" s="133">
        <v>1</v>
      </c>
      <c r="H74" s="133">
        <v>0</v>
      </c>
      <c r="I74" s="133">
        <v>0</v>
      </c>
      <c r="J74" s="133">
        <v>0</v>
      </c>
      <c r="K74" s="1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162">
        <f t="shared" si="2"/>
        <v>1</v>
      </c>
      <c r="R74" s="2">
        <f t="shared" si="3"/>
        <v>0</v>
      </c>
    </row>
    <row r="75" spans="1:18" ht="26.25" x14ac:dyDescent="0.25">
      <c r="A75" s="1">
        <v>1601</v>
      </c>
      <c r="B75" s="1">
        <v>36656</v>
      </c>
      <c r="C75" s="23" t="s">
        <v>327</v>
      </c>
      <c r="D75" s="24" t="s">
        <v>188</v>
      </c>
      <c r="E75" s="2">
        <v>5</v>
      </c>
      <c r="F75" s="2">
        <v>0</v>
      </c>
      <c r="G75" s="133">
        <v>5</v>
      </c>
      <c r="H75" s="133">
        <v>0</v>
      </c>
      <c r="I75" s="133">
        <v>0</v>
      </c>
      <c r="J75" s="133">
        <v>0</v>
      </c>
      <c r="K75" s="1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162">
        <f t="shared" si="2"/>
        <v>5</v>
      </c>
      <c r="R75" s="2">
        <f t="shared" si="3"/>
        <v>0</v>
      </c>
    </row>
    <row r="76" spans="1:18" ht="26.25" x14ac:dyDescent="0.25">
      <c r="A76" s="1">
        <v>1602</v>
      </c>
      <c r="B76" s="1">
        <v>36877</v>
      </c>
      <c r="C76" s="23" t="s">
        <v>91</v>
      </c>
      <c r="D76" s="24" t="s">
        <v>200</v>
      </c>
      <c r="E76" s="2">
        <v>169</v>
      </c>
      <c r="F76" s="2">
        <v>0</v>
      </c>
      <c r="G76" s="133">
        <v>50</v>
      </c>
      <c r="H76" s="133">
        <v>50</v>
      </c>
      <c r="I76" s="133">
        <v>50</v>
      </c>
      <c r="J76" s="133">
        <v>19</v>
      </c>
      <c r="K76" s="1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162">
        <f t="shared" si="2"/>
        <v>169</v>
      </c>
      <c r="R76" s="2">
        <f t="shared" si="3"/>
        <v>0</v>
      </c>
    </row>
    <row r="77" spans="1:18" ht="26.25" x14ac:dyDescent="0.25">
      <c r="A77" s="1">
        <v>1603</v>
      </c>
      <c r="B77" s="1">
        <v>37659</v>
      </c>
      <c r="C77" s="23" t="s">
        <v>286</v>
      </c>
      <c r="D77" s="24" t="s">
        <v>196</v>
      </c>
      <c r="E77" s="2">
        <v>1</v>
      </c>
      <c r="F77" s="2">
        <v>0</v>
      </c>
      <c r="G77" s="133">
        <v>1</v>
      </c>
      <c r="H77" s="133">
        <v>0</v>
      </c>
      <c r="I77" s="133">
        <v>0</v>
      </c>
      <c r="J77" s="133">
        <v>0</v>
      </c>
      <c r="K77" s="1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162">
        <f t="shared" si="2"/>
        <v>1</v>
      </c>
      <c r="R77" s="2">
        <f t="shared" si="3"/>
        <v>0</v>
      </c>
    </row>
    <row r="78" spans="1:18" ht="26.25" x14ac:dyDescent="0.25">
      <c r="A78" s="1">
        <v>1605</v>
      </c>
      <c r="B78" s="1">
        <v>37163</v>
      </c>
      <c r="C78" s="23" t="s">
        <v>287</v>
      </c>
      <c r="D78" s="24" t="s">
        <v>200</v>
      </c>
      <c r="E78" s="2">
        <v>8</v>
      </c>
      <c r="F78" s="2">
        <v>0</v>
      </c>
      <c r="G78" s="133">
        <v>8</v>
      </c>
      <c r="H78" s="133">
        <v>0</v>
      </c>
      <c r="I78" s="133">
        <v>0</v>
      </c>
      <c r="J78" s="133">
        <v>0</v>
      </c>
      <c r="K78" s="1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162">
        <f t="shared" si="2"/>
        <v>8</v>
      </c>
      <c r="R78" s="2">
        <f t="shared" si="3"/>
        <v>0</v>
      </c>
    </row>
    <row r="79" spans="1:18" ht="26.25" x14ac:dyDescent="0.25">
      <c r="A79" s="1">
        <v>1606</v>
      </c>
      <c r="B79" s="1">
        <v>37629</v>
      </c>
      <c r="C79" s="23" t="s">
        <v>288</v>
      </c>
      <c r="D79" s="24" t="s">
        <v>200</v>
      </c>
      <c r="E79" s="2">
        <v>1</v>
      </c>
      <c r="F79" s="2">
        <v>0</v>
      </c>
      <c r="G79" s="133">
        <v>1</v>
      </c>
      <c r="H79" s="133">
        <v>0</v>
      </c>
      <c r="I79" s="133">
        <v>0</v>
      </c>
      <c r="J79" s="133">
        <v>0</v>
      </c>
      <c r="K79" s="1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162">
        <f t="shared" si="2"/>
        <v>1</v>
      </c>
      <c r="R79" s="2">
        <f t="shared" si="3"/>
        <v>0</v>
      </c>
    </row>
    <row r="80" spans="1:18" x14ac:dyDescent="0.25">
      <c r="A80" s="1">
        <v>1607</v>
      </c>
      <c r="B80" s="1">
        <v>37666</v>
      </c>
      <c r="C80" s="23" t="s">
        <v>289</v>
      </c>
      <c r="D80" s="24" t="s">
        <v>193</v>
      </c>
      <c r="E80" s="2">
        <v>5</v>
      </c>
      <c r="F80" s="2">
        <v>0</v>
      </c>
      <c r="G80" s="133">
        <v>5</v>
      </c>
      <c r="H80" s="133">
        <v>0</v>
      </c>
      <c r="I80" s="133">
        <v>0</v>
      </c>
      <c r="J80" s="133">
        <v>0</v>
      </c>
      <c r="K80" s="1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162">
        <f t="shared" si="2"/>
        <v>5</v>
      </c>
      <c r="R80" s="2">
        <f t="shared" si="3"/>
        <v>0</v>
      </c>
    </row>
    <row r="81" spans="1:18" ht="26.25" x14ac:dyDescent="0.25">
      <c r="A81" s="1">
        <v>1608</v>
      </c>
      <c r="B81" s="1">
        <v>36806</v>
      </c>
      <c r="C81" s="23" t="s">
        <v>291</v>
      </c>
      <c r="D81" s="24" t="s">
        <v>196</v>
      </c>
      <c r="E81" s="2">
        <v>17</v>
      </c>
      <c r="F81" s="2">
        <v>0</v>
      </c>
      <c r="G81" s="133">
        <v>17</v>
      </c>
      <c r="H81" s="133">
        <v>0</v>
      </c>
      <c r="I81" s="133">
        <v>0</v>
      </c>
      <c r="J81" s="133">
        <v>0</v>
      </c>
      <c r="K81" s="1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162">
        <f t="shared" si="2"/>
        <v>17</v>
      </c>
      <c r="R81" s="2">
        <f t="shared" si="3"/>
        <v>0</v>
      </c>
    </row>
    <row r="82" spans="1:18" ht="26.25" x14ac:dyDescent="0.25">
      <c r="A82" s="1">
        <v>1610</v>
      </c>
      <c r="B82" s="1">
        <v>38029</v>
      </c>
      <c r="C82" s="23" t="s">
        <v>290</v>
      </c>
      <c r="D82" s="24" t="s">
        <v>189</v>
      </c>
      <c r="E82" s="2">
        <v>3</v>
      </c>
      <c r="F82" s="2">
        <v>0</v>
      </c>
      <c r="G82" s="133">
        <v>3</v>
      </c>
      <c r="H82" s="133">
        <v>0</v>
      </c>
      <c r="I82" s="133">
        <v>0</v>
      </c>
      <c r="J82" s="133">
        <v>0</v>
      </c>
      <c r="K82" s="1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162">
        <f t="shared" si="2"/>
        <v>3</v>
      </c>
      <c r="R82" s="2">
        <f t="shared" si="3"/>
        <v>0</v>
      </c>
    </row>
    <row r="83" spans="1:18" ht="26.25" x14ac:dyDescent="0.25">
      <c r="A83" s="1">
        <v>1611</v>
      </c>
      <c r="B83" s="1">
        <v>37904</v>
      </c>
      <c r="C83" s="23" t="s">
        <v>292</v>
      </c>
      <c r="D83" s="24" t="s">
        <v>194</v>
      </c>
      <c r="E83" s="2">
        <v>2</v>
      </c>
      <c r="F83" s="2">
        <v>0</v>
      </c>
      <c r="G83" s="133">
        <v>2</v>
      </c>
      <c r="H83" s="133">
        <v>0</v>
      </c>
      <c r="I83" s="133">
        <v>0</v>
      </c>
      <c r="J83" s="133">
        <v>0</v>
      </c>
      <c r="K83" s="1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162">
        <f t="shared" si="2"/>
        <v>2</v>
      </c>
      <c r="R83" s="2">
        <f t="shared" si="3"/>
        <v>0</v>
      </c>
    </row>
    <row r="84" spans="1:18" x14ac:dyDescent="0.25">
      <c r="A84" s="1">
        <v>1613</v>
      </c>
      <c r="B84" s="1">
        <v>38153</v>
      </c>
      <c r="C84" s="23" t="s">
        <v>293</v>
      </c>
      <c r="D84" s="24" t="s">
        <v>197</v>
      </c>
      <c r="E84" s="2">
        <v>3</v>
      </c>
      <c r="F84" s="2">
        <v>0</v>
      </c>
      <c r="G84" s="133">
        <v>3</v>
      </c>
      <c r="H84" s="133">
        <v>0</v>
      </c>
      <c r="I84" s="133">
        <v>0</v>
      </c>
      <c r="J84" s="133">
        <v>0</v>
      </c>
      <c r="K84" s="1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162">
        <f t="shared" si="2"/>
        <v>3</v>
      </c>
      <c r="R84" s="2">
        <f t="shared" si="3"/>
        <v>0</v>
      </c>
    </row>
    <row r="85" spans="1:18" x14ac:dyDescent="0.25">
      <c r="A85" s="1">
        <v>1614</v>
      </c>
      <c r="B85" s="1">
        <v>38114</v>
      </c>
      <c r="C85" s="23" t="s">
        <v>294</v>
      </c>
      <c r="D85" s="24" t="s">
        <v>192</v>
      </c>
      <c r="E85" s="2">
        <v>3</v>
      </c>
      <c r="F85" s="2">
        <v>0</v>
      </c>
      <c r="G85" s="133">
        <v>3</v>
      </c>
      <c r="H85" s="133">
        <v>0</v>
      </c>
      <c r="I85" s="133">
        <v>0</v>
      </c>
      <c r="J85" s="133">
        <v>0</v>
      </c>
      <c r="K85" s="1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162">
        <v>3</v>
      </c>
      <c r="R85" s="2">
        <f t="shared" si="3"/>
        <v>0</v>
      </c>
    </row>
    <row r="86" spans="1:18" ht="26.25" x14ac:dyDescent="0.25">
      <c r="A86" s="1">
        <v>1616</v>
      </c>
      <c r="B86" s="1">
        <v>38325</v>
      </c>
      <c r="C86" s="23" t="s">
        <v>295</v>
      </c>
      <c r="D86" s="24" t="s">
        <v>190</v>
      </c>
      <c r="E86" s="2">
        <v>1</v>
      </c>
      <c r="F86" s="2">
        <v>0</v>
      </c>
      <c r="G86" s="133">
        <v>1</v>
      </c>
      <c r="H86" s="133">
        <v>0</v>
      </c>
      <c r="I86" s="133">
        <v>0</v>
      </c>
      <c r="J86" s="133">
        <v>0</v>
      </c>
      <c r="K86" s="1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162">
        <f t="shared" si="2"/>
        <v>1</v>
      </c>
      <c r="R86" s="2">
        <f t="shared" si="3"/>
        <v>0</v>
      </c>
    </row>
    <row r="87" spans="1:18" ht="26.25" x14ac:dyDescent="0.25">
      <c r="A87" s="1">
        <v>1618</v>
      </c>
      <c r="B87" s="1">
        <v>37377</v>
      </c>
      <c r="C87" s="23" t="s">
        <v>296</v>
      </c>
      <c r="D87" s="24" t="s">
        <v>193</v>
      </c>
      <c r="E87" s="2">
        <v>2</v>
      </c>
      <c r="F87" s="2">
        <v>0</v>
      </c>
      <c r="G87" s="133">
        <v>2</v>
      </c>
      <c r="H87" s="133">
        <v>0</v>
      </c>
      <c r="I87" s="133">
        <v>0</v>
      </c>
      <c r="J87" s="133">
        <v>0</v>
      </c>
      <c r="K87" s="1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162">
        <f t="shared" si="2"/>
        <v>2</v>
      </c>
      <c r="R87" s="2">
        <f t="shared" si="3"/>
        <v>0</v>
      </c>
    </row>
    <row r="88" spans="1:18" ht="26.25" x14ac:dyDescent="0.25">
      <c r="A88" s="1">
        <v>1620</v>
      </c>
      <c r="B88" s="1">
        <v>37862</v>
      </c>
      <c r="C88" s="23" t="s">
        <v>297</v>
      </c>
      <c r="D88" s="24" t="s">
        <v>191</v>
      </c>
      <c r="E88" s="2">
        <v>16</v>
      </c>
      <c r="F88" s="2">
        <v>0</v>
      </c>
      <c r="G88" s="133">
        <v>16</v>
      </c>
      <c r="H88" s="133">
        <v>0</v>
      </c>
      <c r="I88" s="133">
        <v>0</v>
      </c>
      <c r="J88" s="133">
        <v>0</v>
      </c>
      <c r="K88" s="1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162">
        <f t="shared" si="2"/>
        <v>16</v>
      </c>
      <c r="R88" s="2">
        <f t="shared" si="3"/>
        <v>0</v>
      </c>
    </row>
    <row r="89" spans="1:18" ht="26.25" x14ac:dyDescent="0.25">
      <c r="A89" s="1">
        <v>1621</v>
      </c>
      <c r="B89" s="1">
        <v>38372</v>
      </c>
      <c r="C89" s="23" t="s">
        <v>318</v>
      </c>
      <c r="D89" s="24" t="s">
        <v>200</v>
      </c>
      <c r="E89" s="2">
        <v>9</v>
      </c>
      <c r="F89" s="2">
        <v>0</v>
      </c>
      <c r="G89" s="133">
        <v>9</v>
      </c>
      <c r="H89" s="133">
        <v>0</v>
      </c>
      <c r="I89" s="133">
        <v>0</v>
      </c>
      <c r="J89" s="133">
        <v>0</v>
      </c>
      <c r="K89" s="1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162">
        <f t="shared" si="2"/>
        <v>9</v>
      </c>
      <c r="R89" s="2">
        <f t="shared" si="3"/>
        <v>0</v>
      </c>
    </row>
    <row r="90" spans="1:18" ht="26.25" x14ac:dyDescent="0.25">
      <c r="A90" s="1">
        <v>1623</v>
      </c>
      <c r="B90" s="1">
        <v>37770</v>
      </c>
      <c r="C90" s="23" t="s">
        <v>298</v>
      </c>
      <c r="D90" s="24" t="s">
        <v>199</v>
      </c>
      <c r="E90" s="2">
        <v>2</v>
      </c>
      <c r="F90" s="2">
        <v>0</v>
      </c>
      <c r="G90" s="133">
        <v>2</v>
      </c>
      <c r="H90" s="133">
        <v>0</v>
      </c>
      <c r="I90" s="133">
        <v>0</v>
      </c>
      <c r="J90" s="133">
        <v>0</v>
      </c>
      <c r="K90" s="1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162">
        <f t="shared" si="2"/>
        <v>2</v>
      </c>
      <c r="R90" s="2">
        <f t="shared" si="3"/>
        <v>0</v>
      </c>
    </row>
    <row r="91" spans="1:18" ht="26.25" x14ac:dyDescent="0.25">
      <c r="A91" s="1">
        <v>1624</v>
      </c>
      <c r="B91" s="1">
        <v>35745</v>
      </c>
      <c r="C91" s="23" t="s">
        <v>299</v>
      </c>
      <c r="D91" s="24" t="s">
        <v>187</v>
      </c>
      <c r="E91" s="2">
        <v>82</v>
      </c>
      <c r="F91" s="2">
        <v>0</v>
      </c>
      <c r="G91" s="133">
        <v>20</v>
      </c>
      <c r="H91" s="133">
        <v>20</v>
      </c>
      <c r="I91" s="133">
        <v>22</v>
      </c>
      <c r="J91" s="133">
        <v>20</v>
      </c>
      <c r="K91" s="1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162">
        <f t="shared" si="2"/>
        <v>82</v>
      </c>
      <c r="R91" s="2">
        <f t="shared" si="3"/>
        <v>0</v>
      </c>
    </row>
    <row r="92" spans="1:18" x14ac:dyDescent="0.25">
      <c r="A92" s="1">
        <v>1626</v>
      </c>
      <c r="B92" s="1">
        <v>37381</v>
      </c>
      <c r="C92" s="23" t="s">
        <v>300</v>
      </c>
      <c r="D92" s="24" t="s">
        <v>192</v>
      </c>
      <c r="E92" s="2">
        <v>2</v>
      </c>
      <c r="F92" s="2">
        <v>0</v>
      </c>
      <c r="G92" s="133">
        <v>2</v>
      </c>
      <c r="H92" s="133">
        <v>0</v>
      </c>
      <c r="I92" s="133">
        <v>0</v>
      </c>
      <c r="J92" s="133">
        <v>0</v>
      </c>
      <c r="K92" s="1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162">
        <f t="shared" si="2"/>
        <v>2</v>
      </c>
      <c r="R92" s="2">
        <f t="shared" si="3"/>
        <v>0</v>
      </c>
    </row>
    <row r="93" spans="1:18" ht="26.25" x14ac:dyDescent="0.25">
      <c r="A93" s="1">
        <v>1628</v>
      </c>
      <c r="B93" s="1">
        <v>35479</v>
      </c>
      <c r="C93" s="23" t="s">
        <v>301</v>
      </c>
      <c r="D93" s="24" t="s">
        <v>199</v>
      </c>
      <c r="E93" s="2">
        <v>85</v>
      </c>
      <c r="F93" s="2">
        <v>11</v>
      </c>
      <c r="G93" s="133">
        <v>20</v>
      </c>
      <c r="H93" s="133">
        <v>20</v>
      </c>
      <c r="I93" s="133">
        <v>20</v>
      </c>
      <c r="J93" s="133">
        <v>14</v>
      </c>
      <c r="K93" s="1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162">
        <f t="shared" si="2"/>
        <v>74</v>
      </c>
      <c r="R93" s="2">
        <f t="shared" si="3"/>
        <v>0</v>
      </c>
    </row>
    <row r="94" spans="1:18" ht="26.25" x14ac:dyDescent="0.25">
      <c r="A94" s="1">
        <v>1631</v>
      </c>
      <c r="B94" s="1">
        <v>37971</v>
      </c>
      <c r="C94" s="23" t="s">
        <v>302</v>
      </c>
      <c r="D94" s="24" t="s">
        <v>193</v>
      </c>
      <c r="E94" s="2">
        <v>2</v>
      </c>
      <c r="F94" s="2">
        <v>0</v>
      </c>
      <c r="G94" s="133">
        <v>2</v>
      </c>
      <c r="H94" s="133">
        <v>0</v>
      </c>
      <c r="I94" s="133">
        <v>0</v>
      </c>
      <c r="J94" s="133">
        <v>0</v>
      </c>
      <c r="K94" s="1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162">
        <f t="shared" si="2"/>
        <v>2</v>
      </c>
      <c r="R94" s="2">
        <f t="shared" si="3"/>
        <v>0</v>
      </c>
    </row>
    <row r="95" spans="1:18" ht="39" x14ac:dyDescent="0.25">
      <c r="A95" s="1">
        <v>1632</v>
      </c>
      <c r="B95" s="1">
        <v>38034</v>
      </c>
      <c r="C95" s="23" t="s">
        <v>303</v>
      </c>
      <c r="D95" s="24" t="s">
        <v>199</v>
      </c>
      <c r="E95" s="2">
        <v>5</v>
      </c>
      <c r="F95" s="2">
        <v>0</v>
      </c>
      <c r="G95" s="133">
        <v>5</v>
      </c>
      <c r="H95" s="133">
        <v>0</v>
      </c>
      <c r="I95" s="133">
        <v>0</v>
      </c>
      <c r="J95" s="133">
        <v>0</v>
      </c>
      <c r="K95" s="1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162">
        <f t="shared" si="2"/>
        <v>5</v>
      </c>
      <c r="R95" s="2">
        <f t="shared" si="3"/>
        <v>0</v>
      </c>
    </row>
    <row r="96" spans="1:18" ht="26.25" x14ac:dyDescent="0.25">
      <c r="A96" s="1">
        <v>1633</v>
      </c>
      <c r="B96" s="1">
        <v>38212</v>
      </c>
      <c r="C96" s="23" t="s">
        <v>304</v>
      </c>
      <c r="D96" s="24" t="s">
        <v>190</v>
      </c>
      <c r="E96" s="2">
        <v>-1</v>
      </c>
      <c r="F96" s="2">
        <v>0</v>
      </c>
      <c r="G96" s="133">
        <v>-1</v>
      </c>
      <c r="H96" s="133">
        <v>0</v>
      </c>
      <c r="I96" s="133">
        <v>0</v>
      </c>
      <c r="J96" s="133">
        <v>0</v>
      </c>
      <c r="K96" s="1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162">
        <f t="shared" si="2"/>
        <v>-1</v>
      </c>
      <c r="R96" s="2">
        <f t="shared" si="3"/>
        <v>0</v>
      </c>
    </row>
    <row r="97" spans="1:18" ht="26.25" x14ac:dyDescent="0.25">
      <c r="A97" s="1">
        <v>1634</v>
      </c>
      <c r="B97" s="1">
        <v>38303</v>
      </c>
      <c r="C97" s="23" t="s">
        <v>305</v>
      </c>
      <c r="D97" s="24" t="s">
        <v>191</v>
      </c>
      <c r="E97" s="2">
        <v>1</v>
      </c>
      <c r="F97" s="2">
        <v>0</v>
      </c>
      <c r="G97" s="133">
        <v>1</v>
      </c>
      <c r="H97" s="133">
        <v>0</v>
      </c>
      <c r="I97" s="133">
        <v>0</v>
      </c>
      <c r="J97" s="133">
        <v>0</v>
      </c>
      <c r="K97" s="1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162">
        <f t="shared" si="2"/>
        <v>1</v>
      </c>
      <c r="R97" s="2">
        <f t="shared" si="3"/>
        <v>0</v>
      </c>
    </row>
    <row r="98" spans="1:18" ht="26.25" x14ac:dyDescent="0.25">
      <c r="A98" s="1">
        <v>1635</v>
      </c>
      <c r="B98" s="1">
        <v>38362</v>
      </c>
      <c r="C98" s="23" t="s">
        <v>306</v>
      </c>
      <c r="D98" s="24" t="s">
        <v>192</v>
      </c>
      <c r="E98" s="2">
        <v>2</v>
      </c>
      <c r="F98" s="2">
        <v>0</v>
      </c>
      <c r="G98" s="133">
        <v>2</v>
      </c>
      <c r="H98" s="133">
        <v>0</v>
      </c>
      <c r="I98" s="133">
        <v>0</v>
      </c>
      <c r="J98" s="133">
        <v>0</v>
      </c>
      <c r="K98" s="1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162">
        <f t="shared" ref="Q98:Q102" si="4">SUM(G98:K98)</f>
        <v>2</v>
      </c>
      <c r="R98" s="2">
        <f t="shared" si="3"/>
        <v>0</v>
      </c>
    </row>
    <row r="99" spans="1:18" ht="25.5" x14ac:dyDescent="0.25">
      <c r="A99" s="1">
        <v>1636</v>
      </c>
      <c r="B99" s="1">
        <v>38111</v>
      </c>
      <c r="C99" s="176" t="s">
        <v>325</v>
      </c>
      <c r="D99" s="24" t="s">
        <v>192</v>
      </c>
      <c r="E99" s="2">
        <v>3</v>
      </c>
      <c r="F99" s="2">
        <v>0</v>
      </c>
      <c r="G99" s="133">
        <v>3</v>
      </c>
      <c r="H99" s="133">
        <v>0</v>
      </c>
      <c r="I99" s="133">
        <v>0</v>
      </c>
      <c r="J99" s="133">
        <v>0</v>
      </c>
      <c r="K99" s="1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162">
        <f t="shared" si="4"/>
        <v>3</v>
      </c>
      <c r="R99" s="2">
        <f t="shared" si="3"/>
        <v>0</v>
      </c>
    </row>
    <row r="100" spans="1:18" ht="26.25" x14ac:dyDescent="0.25">
      <c r="A100" s="1">
        <v>1637</v>
      </c>
      <c r="B100" s="1">
        <v>38414</v>
      </c>
      <c r="C100" s="23" t="s">
        <v>307</v>
      </c>
      <c r="D100" s="24" t="s">
        <v>203</v>
      </c>
      <c r="E100" s="2">
        <v>1</v>
      </c>
      <c r="F100" s="2">
        <v>0</v>
      </c>
      <c r="G100" s="133">
        <v>1</v>
      </c>
      <c r="H100" s="133">
        <v>0</v>
      </c>
      <c r="I100" s="133">
        <v>0</v>
      </c>
      <c r="J100" s="133">
        <v>0</v>
      </c>
      <c r="K100" s="1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162">
        <f t="shared" si="4"/>
        <v>1</v>
      </c>
      <c r="R100" s="2">
        <f t="shared" si="3"/>
        <v>0</v>
      </c>
    </row>
    <row r="101" spans="1:18" ht="26.25" x14ac:dyDescent="0.25">
      <c r="A101" s="1">
        <v>1638</v>
      </c>
      <c r="B101" s="1">
        <v>38257</v>
      </c>
      <c r="C101" s="23" t="s">
        <v>308</v>
      </c>
      <c r="D101" s="24" t="s">
        <v>201</v>
      </c>
      <c r="E101" s="2">
        <v>12</v>
      </c>
      <c r="F101" s="2">
        <v>-25</v>
      </c>
      <c r="G101" s="133">
        <v>12</v>
      </c>
      <c r="H101" s="133">
        <v>0</v>
      </c>
      <c r="I101" s="133">
        <v>0</v>
      </c>
      <c r="J101" s="133">
        <v>0</v>
      </c>
      <c r="K101" s="1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162">
        <f t="shared" si="4"/>
        <v>12</v>
      </c>
      <c r="R101" s="2">
        <f t="shared" si="3"/>
        <v>0</v>
      </c>
    </row>
    <row r="102" spans="1:18" ht="39" x14ac:dyDescent="0.25">
      <c r="A102" s="1">
        <v>1640</v>
      </c>
      <c r="B102" s="1">
        <v>37668</v>
      </c>
      <c r="C102" s="23" t="s">
        <v>152</v>
      </c>
      <c r="D102" s="24" t="s">
        <v>188</v>
      </c>
      <c r="E102" s="2">
        <v>5</v>
      </c>
      <c r="F102" s="2">
        <v>0</v>
      </c>
      <c r="G102" s="133">
        <v>5</v>
      </c>
      <c r="H102" s="133">
        <v>0</v>
      </c>
      <c r="I102" s="133">
        <v>0</v>
      </c>
      <c r="J102" s="133">
        <v>0</v>
      </c>
      <c r="K102" s="1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162">
        <f t="shared" si="4"/>
        <v>5</v>
      </c>
      <c r="R102" s="2">
        <f t="shared" si="3"/>
        <v>0</v>
      </c>
    </row>
    <row r="103" spans="1:18" x14ac:dyDescent="0.25">
      <c r="A103" s="1">
        <v>1642</v>
      </c>
      <c r="B103" s="9">
        <v>37016</v>
      </c>
      <c r="C103" s="23" t="s">
        <v>216</v>
      </c>
      <c r="D103" s="66" t="s">
        <v>190</v>
      </c>
      <c r="E103" s="1">
        <v>1</v>
      </c>
      <c r="F103" s="1">
        <v>0</v>
      </c>
      <c r="G103" s="14">
        <v>0</v>
      </c>
      <c r="H103" s="14">
        <v>1</v>
      </c>
      <c r="I103" s="14">
        <v>0</v>
      </c>
      <c r="J103" s="14">
        <v>0</v>
      </c>
      <c r="K103" s="14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4">
        <f t="shared" ref="Q103" si="5">SUM(H103:L103)</f>
        <v>1</v>
      </c>
      <c r="R103" s="2">
        <v>0</v>
      </c>
    </row>
    <row r="104" spans="1:18" x14ac:dyDescent="0.25">
      <c r="A104" s="1">
        <v>1643</v>
      </c>
      <c r="B104" s="149">
        <v>38081</v>
      </c>
      <c r="C104" s="150" t="s">
        <v>326</v>
      </c>
      <c r="D104" s="151" t="s">
        <v>190</v>
      </c>
      <c r="E104" s="134">
        <v>1</v>
      </c>
      <c r="F104" s="134">
        <v>0</v>
      </c>
      <c r="G104" s="152">
        <v>1</v>
      </c>
      <c r="H104" s="152">
        <v>0</v>
      </c>
      <c r="I104" s="152">
        <v>0</v>
      </c>
      <c r="J104" s="152">
        <v>0</v>
      </c>
      <c r="K104" s="152">
        <v>0</v>
      </c>
      <c r="L104" s="134">
        <v>0</v>
      </c>
      <c r="M104" s="134">
        <v>0</v>
      </c>
      <c r="N104" s="134">
        <v>0</v>
      </c>
      <c r="O104" s="134">
        <v>0</v>
      </c>
      <c r="P104" s="134">
        <v>0</v>
      </c>
      <c r="Q104" s="14">
        <v>1</v>
      </c>
      <c r="R104" s="2">
        <v>0</v>
      </c>
    </row>
    <row r="105" spans="1:18" ht="25.5" x14ac:dyDescent="0.25">
      <c r="A105" s="17">
        <v>1644</v>
      </c>
      <c r="B105" s="178">
        <v>38490</v>
      </c>
      <c r="C105" s="135" t="s">
        <v>265</v>
      </c>
      <c r="D105" s="179" t="s">
        <v>190</v>
      </c>
      <c r="E105" s="180">
        <v>9</v>
      </c>
      <c r="F105" s="180">
        <v>0</v>
      </c>
      <c r="G105" s="67">
        <v>0</v>
      </c>
      <c r="H105" s="67">
        <v>9</v>
      </c>
      <c r="I105" s="67">
        <v>0</v>
      </c>
      <c r="J105" s="67">
        <v>0</v>
      </c>
      <c r="K105" s="67">
        <v>0</v>
      </c>
      <c r="L105" s="180">
        <v>0</v>
      </c>
      <c r="M105" s="180">
        <v>0</v>
      </c>
      <c r="N105" s="180">
        <v>0</v>
      </c>
      <c r="O105" s="180">
        <v>0</v>
      </c>
      <c r="P105" s="17">
        <v>0</v>
      </c>
      <c r="Q105" s="114">
        <f t="shared" ref="Q105" si="6">SUM(H105:L105)</f>
        <v>9</v>
      </c>
      <c r="R105" s="17">
        <v>0</v>
      </c>
    </row>
    <row r="106" spans="1:18" x14ac:dyDescent="0.25">
      <c r="A106" s="163"/>
      <c r="B106" s="163"/>
      <c r="C106" s="199" t="s">
        <v>104</v>
      </c>
      <c r="D106" s="199"/>
      <c r="E106" s="163">
        <f>SUM(E2:E105)</f>
        <v>2306</v>
      </c>
      <c r="F106" s="163">
        <f>SUM(F2:F105)</f>
        <v>830</v>
      </c>
      <c r="G106" s="164">
        <f>SUM(G2:G105)</f>
        <v>712</v>
      </c>
      <c r="H106" s="164">
        <f t="shared" ref="H106:P106" si="7">SUM(H2:H105)</f>
        <v>385</v>
      </c>
      <c r="I106" s="164">
        <f t="shared" si="7"/>
        <v>237</v>
      </c>
      <c r="J106" s="165">
        <f t="shared" si="7"/>
        <v>95</v>
      </c>
      <c r="K106" s="165">
        <f t="shared" si="7"/>
        <v>20</v>
      </c>
      <c r="L106" s="166">
        <f t="shared" si="7"/>
        <v>0</v>
      </c>
      <c r="M106" s="166">
        <f t="shared" si="7"/>
        <v>0</v>
      </c>
      <c r="N106" s="166">
        <f t="shared" si="7"/>
        <v>0</v>
      </c>
      <c r="O106" s="166">
        <f t="shared" si="7"/>
        <v>0</v>
      </c>
      <c r="P106" s="163">
        <f t="shared" si="7"/>
        <v>0</v>
      </c>
      <c r="Q106" s="167">
        <f>SUM(Q2:Q105)</f>
        <v>1449</v>
      </c>
      <c r="R106" s="163">
        <f>SUM(R2:R105)</f>
        <v>0</v>
      </c>
    </row>
    <row r="109" spans="1:18" x14ac:dyDescent="0.25">
      <c r="Q109" s="7"/>
      <c r="R109" s="7"/>
    </row>
    <row r="110" spans="1:18" x14ac:dyDescent="0.25">
      <c r="C110" s="7"/>
    </row>
  </sheetData>
  <mergeCells count="1">
    <mergeCell ref="C106:D10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3" sqref="O3"/>
    </sheetView>
  </sheetViews>
  <sheetFormatPr defaultColWidth="9.140625" defaultRowHeight="15" x14ac:dyDescent="0.25"/>
  <cols>
    <col min="1" max="1" width="9.140625" style="3"/>
    <col min="2" max="2" width="9.140625" style="26"/>
    <col min="3" max="3" width="28.28515625" style="3" customWidth="1"/>
    <col min="4" max="4" width="15.7109375" style="39" customWidth="1"/>
    <col min="5" max="5" width="9.140625" style="7"/>
    <col min="6" max="14" width="5.28515625" style="7" customWidth="1"/>
    <col min="15" max="16" width="9.140625" style="7"/>
    <col min="17" max="17" width="10.7109375" style="3" bestFit="1" customWidth="1"/>
    <col min="18" max="16384" width="9.140625" style="3"/>
  </cols>
  <sheetData>
    <row r="1" spans="1:19" s="6" customFormat="1" ht="57" x14ac:dyDescent="0.25">
      <c r="A1" s="18" t="s">
        <v>0</v>
      </c>
      <c r="B1" s="16" t="s">
        <v>1</v>
      </c>
      <c r="C1" s="19" t="s">
        <v>2</v>
      </c>
      <c r="D1" s="33" t="s">
        <v>186</v>
      </c>
      <c r="E1" s="16" t="s">
        <v>4</v>
      </c>
      <c r="F1" s="11" t="s">
        <v>57</v>
      </c>
      <c r="G1" s="11" t="s">
        <v>58</v>
      </c>
      <c r="H1" s="11" t="s">
        <v>59</v>
      </c>
      <c r="I1" s="11" t="s">
        <v>60</v>
      </c>
      <c r="J1" s="11" t="s">
        <v>61</v>
      </c>
      <c r="K1" s="16" t="s">
        <v>62</v>
      </c>
      <c r="L1" s="16" t="s">
        <v>63</v>
      </c>
      <c r="M1" s="16" t="s">
        <v>64</v>
      </c>
      <c r="N1" s="16" t="s">
        <v>65</v>
      </c>
      <c r="O1" s="11" t="s">
        <v>5</v>
      </c>
      <c r="P1" s="40" t="s">
        <v>6</v>
      </c>
    </row>
    <row r="2" spans="1:19" x14ac:dyDescent="0.25">
      <c r="A2" s="177" t="s">
        <v>23</v>
      </c>
      <c r="B2" s="17">
        <v>35665</v>
      </c>
      <c r="C2" s="24" t="s">
        <v>24</v>
      </c>
      <c r="D2" s="23" t="s">
        <v>190</v>
      </c>
      <c r="E2" s="1">
        <v>2</v>
      </c>
      <c r="F2" s="14">
        <v>0</v>
      </c>
      <c r="G2" s="14">
        <v>2</v>
      </c>
      <c r="H2" s="14">
        <v>0</v>
      </c>
      <c r="I2" s="14">
        <v>0</v>
      </c>
      <c r="J2" s="14">
        <v>0</v>
      </c>
      <c r="K2" s="1">
        <v>0</v>
      </c>
      <c r="L2" s="1">
        <v>0</v>
      </c>
      <c r="M2" s="1">
        <v>0</v>
      </c>
      <c r="N2" s="1">
        <v>0</v>
      </c>
      <c r="O2" s="14">
        <f>SUM(F2:J2)</f>
        <v>2</v>
      </c>
      <c r="P2" s="36">
        <f>SUM(J2:N2)</f>
        <v>0</v>
      </c>
      <c r="Q2" s="6"/>
      <c r="R2" s="6"/>
      <c r="S2" s="6"/>
    </row>
    <row r="3" spans="1:19" ht="30" x14ac:dyDescent="0.25">
      <c r="A3" s="177" t="s">
        <v>134</v>
      </c>
      <c r="B3" s="174" t="s">
        <v>320</v>
      </c>
      <c r="C3" s="24" t="s">
        <v>126</v>
      </c>
      <c r="D3" s="23" t="s">
        <v>219</v>
      </c>
      <c r="E3" s="1">
        <v>2</v>
      </c>
      <c r="F3" s="155">
        <v>0</v>
      </c>
      <c r="G3" s="155">
        <v>2</v>
      </c>
      <c r="H3" s="155">
        <v>0</v>
      </c>
      <c r="I3" s="155">
        <v>0</v>
      </c>
      <c r="J3" s="14">
        <v>0</v>
      </c>
      <c r="K3" s="1">
        <v>0</v>
      </c>
      <c r="L3" s="1">
        <v>0</v>
      </c>
      <c r="M3" s="1">
        <v>0</v>
      </c>
      <c r="N3" s="1">
        <v>0</v>
      </c>
      <c r="O3" s="14">
        <f t="shared" ref="O3:O17" si="0">SUM(F3:J3)</f>
        <v>2</v>
      </c>
      <c r="P3" s="36">
        <f t="shared" ref="P3:P16" si="1">SUM(J3:N3)</f>
        <v>0</v>
      </c>
      <c r="Q3" s="6"/>
      <c r="R3" s="6"/>
      <c r="S3" s="6"/>
    </row>
    <row r="4" spans="1:19" ht="45" x14ac:dyDescent="0.25">
      <c r="A4" s="177" t="s">
        <v>135</v>
      </c>
      <c r="B4" s="174" t="s">
        <v>319</v>
      </c>
      <c r="C4" s="24" t="s">
        <v>127</v>
      </c>
      <c r="D4" s="23" t="s">
        <v>190</v>
      </c>
      <c r="E4" s="1">
        <v>1</v>
      </c>
      <c r="F4" s="14">
        <v>0</v>
      </c>
      <c r="G4" s="14">
        <v>1</v>
      </c>
      <c r="H4" s="14">
        <v>0</v>
      </c>
      <c r="I4" s="14">
        <v>0</v>
      </c>
      <c r="J4" s="14">
        <v>0</v>
      </c>
      <c r="K4" s="1">
        <v>0</v>
      </c>
      <c r="L4" s="1">
        <v>0</v>
      </c>
      <c r="M4" s="1">
        <v>0</v>
      </c>
      <c r="N4" s="1">
        <v>0</v>
      </c>
      <c r="O4" s="14">
        <f t="shared" si="0"/>
        <v>1</v>
      </c>
      <c r="P4" s="36">
        <f t="shared" si="1"/>
        <v>0</v>
      </c>
      <c r="Q4" s="6"/>
      <c r="R4" s="6"/>
      <c r="S4" s="6"/>
    </row>
    <row r="5" spans="1:19" ht="38.25" x14ac:dyDescent="0.25">
      <c r="A5" s="177" t="s">
        <v>162</v>
      </c>
      <c r="B5" s="17">
        <v>35853</v>
      </c>
      <c r="C5" s="24" t="s">
        <v>152</v>
      </c>
      <c r="D5" s="23" t="s">
        <v>188</v>
      </c>
      <c r="E5" s="1">
        <v>5</v>
      </c>
      <c r="F5" s="14">
        <v>0</v>
      </c>
      <c r="G5" s="14">
        <v>5</v>
      </c>
      <c r="H5" s="14">
        <v>0</v>
      </c>
      <c r="I5" s="14">
        <v>0</v>
      </c>
      <c r="J5" s="14">
        <v>0</v>
      </c>
      <c r="K5" s="1">
        <v>0</v>
      </c>
      <c r="L5" s="1">
        <v>0</v>
      </c>
      <c r="M5" s="1">
        <v>0</v>
      </c>
      <c r="N5" s="1">
        <v>0</v>
      </c>
      <c r="O5" s="14">
        <f t="shared" si="0"/>
        <v>5</v>
      </c>
      <c r="P5" s="36">
        <f t="shared" si="1"/>
        <v>0</v>
      </c>
      <c r="Q5" s="6"/>
      <c r="R5" s="6"/>
      <c r="S5" s="6"/>
    </row>
    <row r="6" spans="1:19" ht="25.5" x14ac:dyDescent="0.25">
      <c r="A6" s="120" t="s">
        <v>206</v>
      </c>
      <c r="B6" s="9">
        <v>35744</v>
      </c>
      <c r="C6" s="24" t="s">
        <v>207</v>
      </c>
      <c r="D6" s="23" t="s">
        <v>190</v>
      </c>
      <c r="E6" s="1">
        <v>9</v>
      </c>
      <c r="F6" s="14">
        <v>0</v>
      </c>
      <c r="G6" s="14">
        <v>0</v>
      </c>
      <c r="H6" s="14">
        <v>9</v>
      </c>
      <c r="I6" s="14">
        <v>0</v>
      </c>
      <c r="J6" s="14">
        <v>0</v>
      </c>
      <c r="K6" s="1">
        <v>0</v>
      </c>
      <c r="L6" s="1">
        <v>0</v>
      </c>
      <c r="M6" s="1">
        <v>0</v>
      </c>
      <c r="N6" s="1">
        <v>0</v>
      </c>
      <c r="O6" s="14">
        <f t="shared" si="0"/>
        <v>9</v>
      </c>
      <c r="P6" s="36">
        <f t="shared" si="1"/>
        <v>0</v>
      </c>
      <c r="Q6" s="6"/>
      <c r="R6" s="6"/>
      <c r="S6" s="6"/>
    </row>
    <row r="7" spans="1:19" ht="25.5" x14ac:dyDescent="0.25">
      <c r="A7" s="120" t="s">
        <v>208</v>
      </c>
      <c r="B7" s="9">
        <v>36354</v>
      </c>
      <c r="C7" s="24" t="s">
        <v>209</v>
      </c>
      <c r="D7" s="23" t="s">
        <v>191</v>
      </c>
      <c r="E7" s="1">
        <v>1</v>
      </c>
      <c r="F7" s="14">
        <v>0</v>
      </c>
      <c r="G7" s="14">
        <v>0</v>
      </c>
      <c r="H7" s="14">
        <v>1</v>
      </c>
      <c r="I7" s="14">
        <v>0</v>
      </c>
      <c r="J7" s="14">
        <v>0</v>
      </c>
      <c r="K7" s="1">
        <v>0</v>
      </c>
      <c r="L7" s="1">
        <v>0</v>
      </c>
      <c r="M7" s="1">
        <v>0</v>
      </c>
      <c r="N7" s="1">
        <v>0</v>
      </c>
      <c r="O7" s="14">
        <f t="shared" si="0"/>
        <v>1</v>
      </c>
      <c r="P7" s="36">
        <f t="shared" si="1"/>
        <v>0</v>
      </c>
      <c r="Q7" s="6"/>
      <c r="R7" s="6"/>
      <c r="S7" s="6"/>
    </row>
    <row r="8" spans="1:19" ht="38.25" x14ac:dyDescent="0.25">
      <c r="A8" s="120" t="s">
        <v>210</v>
      </c>
      <c r="B8" s="9">
        <v>35989</v>
      </c>
      <c r="C8" s="24" t="s">
        <v>211</v>
      </c>
      <c r="D8" s="23" t="s">
        <v>190</v>
      </c>
      <c r="E8" s="1">
        <v>1</v>
      </c>
      <c r="F8" s="14">
        <v>0</v>
      </c>
      <c r="G8" s="14">
        <v>0</v>
      </c>
      <c r="H8" s="14">
        <v>1</v>
      </c>
      <c r="I8" s="14">
        <v>0</v>
      </c>
      <c r="J8" s="14">
        <v>0</v>
      </c>
      <c r="K8" s="1">
        <v>0</v>
      </c>
      <c r="L8" s="1">
        <v>0</v>
      </c>
      <c r="M8" s="1">
        <v>0</v>
      </c>
      <c r="N8" s="1">
        <v>0</v>
      </c>
      <c r="O8" s="14">
        <f t="shared" si="0"/>
        <v>1</v>
      </c>
      <c r="P8" s="36">
        <f t="shared" si="1"/>
        <v>0</v>
      </c>
      <c r="Q8" s="175"/>
      <c r="R8" s="6"/>
      <c r="S8" s="6"/>
    </row>
    <row r="9" spans="1:19" ht="25.5" x14ac:dyDescent="0.25">
      <c r="A9" s="120" t="s">
        <v>212</v>
      </c>
      <c r="B9" s="9">
        <v>36510</v>
      </c>
      <c r="C9" s="24" t="s">
        <v>213</v>
      </c>
      <c r="D9" s="23" t="s">
        <v>220</v>
      </c>
      <c r="E9" s="1">
        <v>9</v>
      </c>
      <c r="F9" s="14">
        <v>0</v>
      </c>
      <c r="G9" s="14">
        <v>9</v>
      </c>
      <c r="H9" s="14">
        <v>0</v>
      </c>
      <c r="I9" s="14">
        <v>0</v>
      </c>
      <c r="J9" s="14">
        <v>0</v>
      </c>
      <c r="K9" s="1">
        <v>0</v>
      </c>
      <c r="L9" s="1">
        <v>0</v>
      </c>
      <c r="M9" s="1">
        <v>0</v>
      </c>
      <c r="N9" s="1">
        <v>0</v>
      </c>
      <c r="O9" s="14">
        <f t="shared" si="0"/>
        <v>9</v>
      </c>
      <c r="P9" s="36">
        <f t="shared" si="1"/>
        <v>0</v>
      </c>
      <c r="Q9" s="6"/>
      <c r="R9" s="6"/>
      <c r="S9" s="6"/>
    </row>
    <row r="10" spans="1:19" x14ac:dyDescent="0.25">
      <c r="A10" s="120" t="s">
        <v>214</v>
      </c>
      <c r="B10" s="9">
        <v>36812</v>
      </c>
      <c r="C10" s="24" t="s">
        <v>215</v>
      </c>
      <c r="D10" s="23" t="s">
        <v>203</v>
      </c>
      <c r="E10" s="1">
        <v>1</v>
      </c>
      <c r="F10" s="14">
        <v>0</v>
      </c>
      <c r="G10" s="14">
        <v>0</v>
      </c>
      <c r="H10" s="14">
        <v>1</v>
      </c>
      <c r="I10" s="14">
        <v>0</v>
      </c>
      <c r="J10" s="14">
        <v>0</v>
      </c>
      <c r="K10" s="1">
        <v>0</v>
      </c>
      <c r="L10" s="1">
        <v>0</v>
      </c>
      <c r="M10" s="1">
        <v>0</v>
      </c>
      <c r="N10" s="1">
        <v>0</v>
      </c>
      <c r="O10" s="14">
        <f t="shared" si="0"/>
        <v>1</v>
      </c>
      <c r="P10" s="36">
        <f t="shared" si="1"/>
        <v>0</v>
      </c>
      <c r="Q10" s="175"/>
      <c r="R10" s="6"/>
      <c r="S10" s="6"/>
    </row>
    <row r="11" spans="1:19" ht="26.25" x14ac:dyDescent="0.25">
      <c r="A11" s="65" t="s">
        <v>217</v>
      </c>
      <c r="B11" s="9">
        <v>36542</v>
      </c>
      <c r="C11" s="23" t="s">
        <v>218</v>
      </c>
      <c r="D11" s="66" t="s">
        <v>190</v>
      </c>
      <c r="E11" s="1">
        <v>1</v>
      </c>
      <c r="F11" s="14">
        <v>0</v>
      </c>
      <c r="G11" s="14">
        <v>0</v>
      </c>
      <c r="H11" s="14">
        <v>1</v>
      </c>
      <c r="I11" s="14">
        <v>0</v>
      </c>
      <c r="J11" s="14">
        <v>0</v>
      </c>
      <c r="K11" s="1">
        <v>0</v>
      </c>
      <c r="L11" s="1">
        <v>0</v>
      </c>
      <c r="M11" s="1">
        <v>0</v>
      </c>
      <c r="N11" s="1">
        <v>0</v>
      </c>
      <c r="O11" s="14">
        <f t="shared" si="0"/>
        <v>1</v>
      </c>
      <c r="P11" s="36">
        <f t="shared" si="1"/>
        <v>0</v>
      </c>
      <c r="Q11" s="6"/>
      <c r="R11" s="6"/>
      <c r="S11" s="6"/>
    </row>
    <row r="12" spans="1:19" ht="26.25" x14ac:dyDescent="0.25">
      <c r="A12" s="148" t="s">
        <v>259</v>
      </c>
      <c r="B12" s="149">
        <v>37310</v>
      </c>
      <c r="C12" s="150" t="s">
        <v>260</v>
      </c>
      <c r="D12" s="151" t="s">
        <v>192</v>
      </c>
      <c r="E12" s="134">
        <v>1</v>
      </c>
      <c r="F12" s="152">
        <v>0</v>
      </c>
      <c r="G12" s="152">
        <v>1</v>
      </c>
      <c r="H12" s="152">
        <v>0</v>
      </c>
      <c r="I12" s="152">
        <v>0</v>
      </c>
      <c r="J12" s="152">
        <v>0</v>
      </c>
      <c r="K12" s="134">
        <v>0</v>
      </c>
      <c r="L12" s="134">
        <v>0</v>
      </c>
      <c r="M12" s="134">
        <v>0</v>
      </c>
      <c r="N12" s="134">
        <v>0</v>
      </c>
      <c r="O12" s="14">
        <f t="shared" si="0"/>
        <v>1</v>
      </c>
      <c r="P12" s="36">
        <f t="shared" si="1"/>
        <v>0</v>
      </c>
      <c r="Q12" s="175"/>
      <c r="R12" s="6"/>
      <c r="S12" s="6"/>
    </row>
    <row r="13" spans="1:19" x14ac:dyDescent="0.25">
      <c r="A13" s="148" t="s">
        <v>261</v>
      </c>
      <c r="B13" s="149">
        <v>37515</v>
      </c>
      <c r="C13" s="150" t="s">
        <v>262</v>
      </c>
      <c r="D13" s="151" t="s">
        <v>199</v>
      </c>
      <c r="E13" s="134">
        <v>5</v>
      </c>
      <c r="F13" s="152">
        <v>0</v>
      </c>
      <c r="G13" s="152">
        <v>5</v>
      </c>
      <c r="H13" s="152">
        <v>0</v>
      </c>
      <c r="I13" s="152">
        <v>0</v>
      </c>
      <c r="J13" s="152">
        <v>0</v>
      </c>
      <c r="K13" s="134">
        <v>0</v>
      </c>
      <c r="L13" s="134">
        <v>0</v>
      </c>
      <c r="M13" s="134">
        <v>0</v>
      </c>
      <c r="N13" s="134">
        <v>0</v>
      </c>
      <c r="O13" s="14">
        <f t="shared" si="0"/>
        <v>5</v>
      </c>
      <c r="P13" s="36">
        <f t="shared" si="1"/>
        <v>0</v>
      </c>
      <c r="Q13" s="6"/>
      <c r="R13" s="6"/>
      <c r="S13" s="6"/>
    </row>
    <row r="14" spans="1:19" ht="39" x14ac:dyDescent="0.25">
      <c r="A14" s="148" t="s">
        <v>263</v>
      </c>
      <c r="B14" s="149">
        <v>36050</v>
      </c>
      <c r="C14" s="150" t="s">
        <v>264</v>
      </c>
      <c r="D14" s="151" t="s">
        <v>202</v>
      </c>
      <c r="E14" s="134">
        <v>195</v>
      </c>
      <c r="F14" s="152">
        <v>0</v>
      </c>
      <c r="G14" s="152">
        <v>50</v>
      </c>
      <c r="H14" s="152">
        <v>50</v>
      </c>
      <c r="I14" s="152">
        <v>50</v>
      </c>
      <c r="J14" s="152">
        <v>45</v>
      </c>
      <c r="K14" s="134">
        <v>0</v>
      </c>
      <c r="L14" s="134">
        <v>0</v>
      </c>
      <c r="M14" s="134">
        <v>0</v>
      </c>
      <c r="N14" s="134">
        <v>0</v>
      </c>
      <c r="O14" s="14">
        <f t="shared" si="0"/>
        <v>195</v>
      </c>
      <c r="P14" s="36">
        <v>0</v>
      </c>
      <c r="Q14" s="6"/>
    </row>
    <row r="15" spans="1:19" ht="39" x14ac:dyDescent="0.25">
      <c r="A15" s="148" t="s">
        <v>310</v>
      </c>
      <c r="B15" s="149">
        <v>37658</v>
      </c>
      <c r="C15" s="150" t="s">
        <v>311</v>
      </c>
      <c r="D15" s="151" t="s">
        <v>192</v>
      </c>
      <c r="E15" s="134">
        <v>33</v>
      </c>
      <c r="F15" s="152">
        <v>0</v>
      </c>
      <c r="G15" s="152">
        <v>0</v>
      </c>
      <c r="H15" s="152">
        <v>33</v>
      </c>
      <c r="I15" s="152">
        <v>0</v>
      </c>
      <c r="J15" s="152">
        <v>0</v>
      </c>
      <c r="K15" s="134">
        <v>0</v>
      </c>
      <c r="L15" s="134">
        <v>0</v>
      </c>
      <c r="M15" s="134">
        <v>0</v>
      </c>
      <c r="N15" s="134">
        <v>0</v>
      </c>
      <c r="O15" s="14">
        <f t="shared" si="0"/>
        <v>33</v>
      </c>
      <c r="P15" s="153">
        <f t="shared" si="1"/>
        <v>0</v>
      </c>
      <c r="Q15" s="6"/>
    </row>
    <row r="16" spans="1:19" ht="26.25" x14ac:dyDescent="0.25">
      <c r="A16" s="148" t="s">
        <v>312</v>
      </c>
      <c r="B16" s="149">
        <v>38014</v>
      </c>
      <c r="C16" s="150" t="s">
        <v>313</v>
      </c>
      <c r="D16" s="151" t="s">
        <v>190</v>
      </c>
      <c r="E16" s="134">
        <v>2</v>
      </c>
      <c r="F16" s="152">
        <v>0</v>
      </c>
      <c r="G16" s="152">
        <v>2</v>
      </c>
      <c r="H16" s="152">
        <v>0</v>
      </c>
      <c r="I16" s="152">
        <v>0</v>
      </c>
      <c r="J16" s="152">
        <v>0</v>
      </c>
      <c r="K16" s="134">
        <v>0</v>
      </c>
      <c r="L16" s="134">
        <v>0</v>
      </c>
      <c r="M16" s="134">
        <v>0</v>
      </c>
      <c r="N16" s="134">
        <v>0</v>
      </c>
      <c r="O16" s="14">
        <f t="shared" si="0"/>
        <v>2</v>
      </c>
      <c r="P16" s="153">
        <f t="shared" si="1"/>
        <v>0</v>
      </c>
      <c r="Q16" s="175"/>
    </row>
    <row r="17" spans="1:16" x14ac:dyDescent="0.25">
      <c r="A17" s="148"/>
      <c r="B17" s="149"/>
      <c r="C17" s="150"/>
      <c r="D17" s="151"/>
      <c r="E17" s="134"/>
      <c r="F17" s="152"/>
      <c r="G17" s="152"/>
      <c r="H17" s="152"/>
      <c r="I17" s="152"/>
      <c r="J17" s="152"/>
      <c r="K17" s="134"/>
      <c r="L17" s="134"/>
      <c r="M17" s="134"/>
      <c r="N17" s="134"/>
      <c r="O17" s="14">
        <f t="shared" si="0"/>
        <v>0</v>
      </c>
      <c r="P17" s="153"/>
    </row>
    <row r="18" spans="1:16" s="6" customFormat="1" ht="15.75" thickBot="1" x14ac:dyDescent="0.3">
      <c r="A18" s="37"/>
      <c r="B18" s="41"/>
      <c r="C18" s="200" t="s">
        <v>105</v>
      </c>
      <c r="D18" s="200"/>
      <c r="E18" s="28">
        <f t="shared" ref="E18:P18" si="2">SUM(E2:E16)</f>
        <v>268</v>
      </c>
      <c r="F18" s="13">
        <f t="shared" si="2"/>
        <v>0</v>
      </c>
      <c r="G18" s="13">
        <f t="shared" si="2"/>
        <v>77</v>
      </c>
      <c r="H18" s="13">
        <f t="shared" si="2"/>
        <v>96</v>
      </c>
      <c r="I18" s="13">
        <f t="shared" si="2"/>
        <v>50</v>
      </c>
      <c r="J18" s="13">
        <f t="shared" si="2"/>
        <v>45</v>
      </c>
      <c r="K18" s="28">
        <f t="shared" si="2"/>
        <v>0</v>
      </c>
      <c r="L18" s="28">
        <f t="shared" si="2"/>
        <v>0</v>
      </c>
      <c r="M18" s="28">
        <f t="shared" si="2"/>
        <v>0</v>
      </c>
      <c r="N18" s="28">
        <f t="shared" si="2"/>
        <v>0</v>
      </c>
      <c r="O18" s="13">
        <f t="shared" si="2"/>
        <v>268</v>
      </c>
      <c r="P18" s="31">
        <f t="shared" si="2"/>
        <v>0</v>
      </c>
    </row>
  </sheetData>
  <mergeCells count="1">
    <mergeCell ref="C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"/>
  <sheetViews>
    <sheetView workbookViewId="0">
      <selection activeCell="D14" sqref="D14"/>
    </sheetView>
  </sheetViews>
  <sheetFormatPr defaultColWidth="9.140625" defaultRowHeight="15" x14ac:dyDescent="0.25"/>
  <cols>
    <col min="1" max="2" width="9.140625" style="3"/>
    <col min="3" max="3" width="28.28515625" style="3" customWidth="1"/>
    <col min="4" max="4" width="15.7109375" style="3" customWidth="1"/>
    <col min="5" max="6" width="9.140625" style="3"/>
    <col min="7" max="15" width="5.28515625" style="3" customWidth="1"/>
    <col min="16" max="17" width="9.140625" style="3"/>
    <col min="18" max="18" width="31.85546875" style="3" customWidth="1"/>
    <col min="19" max="16384" width="9.140625" style="3"/>
  </cols>
  <sheetData>
    <row r="1" spans="1:18" s="6" customFormat="1" ht="68.25" x14ac:dyDescent="0.25">
      <c r="A1" s="18" t="s">
        <v>0</v>
      </c>
      <c r="B1" s="16" t="s">
        <v>1</v>
      </c>
      <c r="C1" s="19" t="s">
        <v>2</v>
      </c>
      <c r="D1" s="19" t="s">
        <v>3</v>
      </c>
      <c r="E1" s="16" t="s">
        <v>4</v>
      </c>
      <c r="F1" s="16" t="s">
        <v>317</v>
      </c>
      <c r="G1" s="11" t="s">
        <v>57</v>
      </c>
      <c r="H1" s="11" t="s">
        <v>58</v>
      </c>
      <c r="I1" s="11" t="s">
        <v>59</v>
      </c>
      <c r="J1" s="132" t="s">
        <v>60</v>
      </c>
      <c r="K1" s="11" t="s">
        <v>61</v>
      </c>
      <c r="L1" s="16" t="s">
        <v>62</v>
      </c>
      <c r="M1" s="16" t="s">
        <v>63</v>
      </c>
      <c r="N1" s="16" t="s">
        <v>64</v>
      </c>
      <c r="O1" s="16" t="s">
        <v>65</v>
      </c>
      <c r="P1" s="15" t="s">
        <v>5</v>
      </c>
      <c r="Q1" s="29" t="s">
        <v>6</v>
      </c>
      <c r="R1" s="119"/>
    </row>
    <row r="2" spans="1:18" s="26" customFormat="1" ht="25.5" x14ac:dyDescent="0.25">
      <c r="A2" s="120" t="s">
        <v>221</v>
      </c>
      <c r="B2" s="17">
        <v>36788</v>
      </c>
      <c r="C2" s="24" t="s">
        <v>223</v>
      </c>
      <c r="D2" s="24" t="s">
        <v>190</v>
      </c>
      <c r="E2" s="2">
        <v>1</v>
      </c>
      <c r="F2" s="2">
        <v>0</v>
      </c>
      <c r="G2" s="12">
        <v>1</v>
      </c>
      <c r="H2" s="69">
        <v>0</v>
      </c>
      <c r="I2" s="69">
        <v>0</v>
      </c>
      <c r="J2" s="160">
        <v>0</v>
      </c>
      <c r="K2" s="69">
        <v>0</v>
      </c>
      <c r="L2" s="70">
        <v>0</v>
      </c>
      <c r="M2" s="70">
        <v>0</v>
      </c>
      <c r="N2" s="70">
        <v>0</v>
      </c>
      <c r="O2" s="70">
        <v>0</v>
      </c>
      <c r="P2" s="67">
        <f>SUM(G2:K2)</f>
        <v>1</v>
      </c>
      <c r="Q2" s="68">
        <f>SUM(K2:O2)</f>
        <v>0</v>
      </c>
    </row>
    <row r="3" spans="1:18" s="26" customFormat="1" ht="38.25" x14ac:dyDescent="0.25">
      <c r="A3" s="120" t="s">
        <v>222</v>
      </c>
      <c r="B3" s="17">
        <v>36859</v>
      </c>
      <c r="C3" s="24" t="s">
        <v>224</v>
      </c>
      <c r="D3" s="121" t="s">
        <v>190</v>
      </c>
      <c r="E3" s="2">
        <v>1</v>
      </c>
      <c r="F3" s="2">
        <v>0</v>
      </c>
      <c r="G3" s="12">
        <v>1</v>
      </c>
      <c r="H3" s="69">
        <v>0</v>
      </c>
      <c r="I3" s="69">
        <v>0</v>
      </c>
      <c r="J3" s="160">
        <v>0</v>
      </c>
      <c r="K3" s="69">
        <v>0</v>
      </c>
      <c r="L3" s="70">
        <v>0</v>
      </c>
      <c r="M3" s="70">
        <v>0</v>
      </c>
      <c r="N3" s="70">
        <v>0</v>
      </c>
      <c r="O3" s="70">
        <v>0</v>
      </c>
      <c r="P3" s="67">
        <f t="shared" ref="P3:P7" si="0">SUM(G3:K3)</f>
        <v>1</v>
      </c>
      <c r="Q3" s="68">
        <f t="shared" ref="Q3:Q7" si="1">SUM(K3:O3)</f>
        <v>0</v>
      </c>
    </row>
    <row r="4" spans="1:18" s="26" customFormat="1" ht="25.5" x14ac:dyDescent="0.25">
      <c r="A4" s="120" t="s">
        <v>266</v>
      </c>
      <c r="B4" s="17">
        <v>37126</v>
      </c>
      <c r="C4" s="24" t="s">
        <v>267</v>
      </c>
      <c r="D4" s="121" t="s">
        <v>190</v>
      </c>
      <c r="E4" s="2">
        <v>2</v>
      </c>
      <c r="F4" s="70">
        <v>0</v>
      </c>
      <c r="G4" s="69">
        <v>2</v>
      </c>
      <c r="H4" s="69">
        <v>0</v>
      </c>
      <c r="I4" s="69">
        <v>0</v>
      </c>
      <c r="J4" s="160">
        <v>0</v>
      </c>
      <c r="K4" s="69">
        <v>0</v>
      </c>
      <c r="L4" s="70">
        <v>0</v>
      </c>
      <c r="M4" s="70">
        <v>0</v>
      </c>
      <c r="N4" s="70">
        <v>0</v>
      </c>
      <c r="O4" s="70">
        <v>0</v>
      </c>
      <c r="P4" s="67">
        <f t="shared" si="0"/>
        <v>2</v>
      </c>
      <c r="Q4" s="68">
        <f t="shared" si="1"/>
        <v>0</v>
      </c>
    </row>
    <row r="5" spans="1:18" s="26" customFormat="1" x14ac:dyDescent="0.25">
      <c r="A5" s="120" t="s">
        <v>268</v>
      </c>
      <c r="B5" s="17">
        <v>36941</v>
      </c>
      <c r="C5" s="24" t="s">
        <v>269</v>
      </c>
      <c r="D5" s="121" t="s">
        <v>270</v>
      </c>
      <c r="E5" s="2">
        <v>1</v>
      </c>
      <c r="F5" s="70">
        <v>0</v>
      </c>
      <c r="G5" s="69">
        <v>1</v>
      </c>
      <c r="H5" s="69">
        <v>0</v>
      </c>
      <c r="I5" s="69">
        <v>0</v>
      </c>
      <c r="J5" s="160">
        <v>0</v>
      </c>
      <c r="K5" s="69">
        <v>0</v>
      </c>
      <c r="L5" s="70">
        <v>0</v>
      </c>
      <c r="M5" s="70">
        <v>0</v>
      </c>
      <c r="N5" s="70">
        <v>0</v>
      </c>
      <c r="O5" s="70">
        <v>0</v>
      </c>
      <c r="P5" s="67">
        <f t="shared" si="0"/>
        <v>1</v>
      </c>
      <c r="Q5" s="68">
        <f t="shared" si="1"/>
        <v>0</v>
      </c>
    </row>
    <row r="6" spans="1:18" s="26" customFormat="1" ht="25.5" x14ac:dyDescent="0.25">
      <c r="A6" s="120" t="s">
        <v>271</v>
      </c>
      <c r="B6" s="17">
        <v>37171</v>
      </c>
      <c r="C6" s="24" t="s">
        <v>272</v>
      </c>
      <c r="D6" s="121" t="s">
        <v>199</v>
      </c>
      <c r="E6" s="2">
        <v>2</v>
      </c>
      <c r="F6" s="70">
        <v>0</v>
      </c>
      <c r="G6" s="69">
        <v>2</v>
      </c>
      <c r="H6" s="69">
        <v>0</v>
      </c>
      <c r="I6" s="69">
        <v>0</v>
      </c>
      <c r="J6" s="160">
        <v>0</v>
      </c>
      <c r="K6" s="69">
        <v>0</v>
      </c>
      <c r="L6" s="70">
        <v>0</v>
      </c>
      <c r="M6" s="70">
        <v>0</v>
      </c>
      <c r="N6" s="70">
        <v>0</v>
      </c>
      <c r="O6" s="70">
        <v>0</v>
      </c>
      <c r="P6" s="67">
        <f t="shared" si="0"/>
        <v>2</v>
      </c>
      <c r="Q6" s="68">
        <f t="shared" si="1"/>
        <v>0</v>
      </c>
    </row>
    <row r="7" spans="1:18" s="26" customFormat="1" x14ac:dyDescent="0.25">
      <c r="A7" s="168" t="s">
        <v>315</v>
      </c>
      <c r="B7" s="169">
        <v>38169</v>
      </c>
      <c r="C7" s="170" t="s">
        <v>316</v>
      </c>
      <c r="D7" s="171" t="s">
        <v>314</v>
      </c>
      <c r="E7" s="172">
        <v>2</v>
      </c>
      <c r="F7" s="70">
        <v>0</v>
      </c>
      <c r="G7" s="69">
        <v>2</v>
      </c>
      <c r="H7" s="69">
        <v>0</v>
      </c>
      <c r="I7" s="69">
        <v>0</v>
      </c>
      <c r="J7" s="160">
        <v>0</v>
      </c>
      <c r="K7" s="69">
        <v>0</v>
      </c>
      <c r="L7" s="70">
        <v>0</v>
      </c>
      <c r="M7" s="70">
        <v>0</v>
      </c>
      <c r="N7" s="70">
        <v>0</v>
      </c>
      <c r="O7" s="70">
        <v>0</v>
      </c>
      <c r="P7" s="67">
        <f t="shared" si="0"/>
        <v>2</v>
      </c>
      <c r="Q7" s="68">
        <f t="shared" si="1"/>
        <v>0</v>
      </c>
    </row>
    <row r="8" spans="1:18" s="26" customFormat="1" ht="15.75" thickBot="1" x14ac:dyDescent="0.3">
      <c r="A8" s="37"/>
      <c r="B8" s="122"/>
      <c r="C8" s="201" t="s">
        <v>106</v>
      </c>
      <c r="D8" s="202"/>
      <c r="E8" s="123">
        <f t="shared" ref="E8:Q8" si="2">SUM(E2:E7)</f>
        <v>9</v>
      </c>
      <c r="F8" s="28">
        <f t="shared" si="2"/>
        <v>0</v>
      </c>
      <c r="G8" s="13">
        <f t="shared" si="2"/>
        <v>9</v>
      </c>
      <c r="H8" s="13">
        <f t="shared" si="2"/>
        <v>0</v>
      </c>
      <c r="I8" s="13">
        <f t="shared" si="2"/>
        <v>0</v>
      </c>
      <c r="J8" s="157">
        <f t="shared" si="2"/>
        <v>0</v>
      </c>
      <c r="K8" s="13">
        <f t="shared" si="2"/>
        <v>0</v>
      </c>
      <c r="L8" s="13">
        <f t="shared" si="2"/>
        <v>0</v>
      </c>
      <c r="M8" s="13">
        <f t="shared" si="2"/>
        <v>0</v>
      </c>
      <c r="N8" s="13">
        <f t="shared" si="2"/>
        <v>0</v>
      </c>
      <c r="O8" s="13">
        <f t="shared" si="2"/>
        <v>0</v>
      </c>
      <c r="P8" s="13">
        <f t="shared" si="2"/>
        <v>9</v>
      </c>
      <c r="Q8" s="31">
        <f t="shared" si="2"/>
        <v>0</v>
      </c>
    </row>
    <row r="9" spans="1:18" s="6" customForma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</sheetData>
  <mergeCells count="1">
    <mergeCell ref="C8:D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C16" sqref="C16"/>
    </sheetView>
  </sheetViews>
  <sheetFormatPr defaultColWidth="9.140625" defaultRowHeight="15" x14ac:dyDescent="0.25"/>
  <cols>
    <col min="1" max="2" width="9.140625" style="3"/>
    <col min="3" max="3" width="28.28515625" style="3" customWidth="1"/>
    <col min="4" max="4" width="15.7109375" style="3" customWidth="1"/>
    <col min="5" max="5" width="10" style="7" customWidth="1"/>
    <col min="6" max="9" width="5.85546875" style="3" customWidth="1"/>
    <col min="10" max="15" width="6.140625" style="3" customWidth="1"/>
    <col min="16" max="16" width="10.28515625" style="3" customWidth="1"/>
    <col min="17" max="16384" width="9.140625" style="3"/>
  </cols>
  <sheetData>
    <row r="1" spans="1:17" s="6" customFormat="1" ht="57" x14ac:dyDescent="0.25">
      <c r="A1" s="18" t="s">
        <v>0</v>
      </c>
      <c r="B1" s="16" t="s">
        <v>1</v>
      </c>
      <c r="C1" s="19" t="s">
        <v>2</v>
      </c>
      <c r="D1" s="19" t="s">
        <v>3</v>
      </c>
      <c r="E1" s="16" t="s">
        <v>4</v>
      </c>
      <c r="F1" s="15" t="s">
        <v>57</v>
      </c>
      <c r="G1" s="15" t="s">
        <v>58</v>
      </c>
      <c r="H1" s="15" t="s">
        <v>59</v>
      </c>
      <c r="I1" s="15" t="s">
        <v>60</v>
      </c>
      <c r="J1" s="15" t="s">
        <v>61</v>
      </c>
      <c r="K1" s="21" t="s">
        <v>62</v>
      </c>
      <c r="L1" s="21" t="s">
        <v>63</v>
      </c>
      <c r="M1" s="21" t="s">
        <v>64</v>
      </c>
      <c r="N1" s="21" t="s">
        <v>65</v>
      </c>
      <c r="O1" s="16" t="s">
        <v>22</v>
      </c>
      <c r="P1" s="15" t="s">
        <v>5</v>
      </c>
      <c r="Q1" s="29" t="s">
        <v>6</v>
      </c>
    </row>
    <row r="2" spans="1:17" ht="26.25" x14ac:dyDescent="0.25">
      <c r="A2" s="34" t="s">
        <v>25</v>
      </c>
      <c r="B2" s="1" t="s">
        <v>26</v>
      </c>
      <c r="C2" s="24" t="s">
        <v>42</v>
      </c>
      <c r="D2" s="23" t="s">
        <v>56</v>
      </c>
      <c r="E2" s="9">
        <v>28</v>
      </c>
      <c r="F2" s="130">
        <v>0</v>
      </c>
      <c r="G2" s="130">
        <v>0</v>
      </c>
      <c r="H2" s="130">
        <v>14</v>
      </c>
      <c r="I2" s="130">
        <v>14</v>
      </c>
      <c r="J2" s="130">
        <v>0</v>
      </c>
      <c r="K2" s="9">
        <v>0</v>
      </c>
      <c r="L2" s="9">
        <v>0</v>
      </c>
      <c r="M2" s="9">
        <v>0</v>
      </c>
      <c r="N2" s="9">
        <v>0</v>
      </c>
      <c r="O2" s="2">
        <v>0</v>
      </c>
      <c r="P2" s="12">
        <f t="shared" ref="P2:P18" si="0">SUM(F2:J2)</f>
        <v>28</v>
      </c>
      <c r="Q2" s="30">
        <f>SUM(K2:N2)</f>
        <v>0</v>
      </c>
    </row>
    <row r="3" spans="1:17" ht="26.25" x14ac:dyDescent="0.25">
      <c r="A3" s="34" t="s">
        <v>27</v>
      </c>
      <c r="B3" s="1" t="s">
        <v>26</v>
      </c>
      <c r="C3" s="24" t="s">
        <v>43</v>
      </c>
      <c r="D3" s="23" t="s">
        <v>18</v>
      </c>
      <c r="E3" s="9">
        <v>67</v>
      </c>
      <c r="F3" s="130">
        <v>0</v>
      </c>
      <c r="G3" s="130">
        <v>0</v>
      </c>
      <c r="H3" s="130">
        <v>35</v>
      </c>
      <c r="I3" s="130">
        <v>32</v>
      </c>
      <c r="J3" s="130">
        <v>0</v>
      </c>
      <c r="K3" s="9">
        <v>0</v>
      </c>
      <c r="L3" s="9">
        <v>0</v>
      </c>
      <c r="M3" s="9">
        <v>0</v>
      </c>
      <c r="N3" s="9">
        <v>0</v>
      </c>
      <c r="O3" s="2">
        <v>0</v>
      </c>
      <c r="P3" s="12">
        <f t="shared" si="0"/>
        <v>67</v>
      </c>
      <c r="Q3" s="30">
        <f t="shared" ref="Q3:Q18" si="1">SUM(K3:N3)</f>
        <v>0</v>
      </c>
    </row>
    <row r="4" spans="1:17" ht="26.25" x14ac:dyDescent="0.25">
      <c r="A4" s="34" t="s">
        <v>28</v>
      </c>
      <c r="B4" s="1" t="s">
        <v>26</v>
      </c>
      <c r="C4" s="24" t="s">
        <v>44</v>
      </c>
      <c r="D4" s="23" t="s">
        <v>56</v>
      </c>
      <c r="E4" s="9">
        <v>44</v>
      </c>
      <c r="F4" s="130">
        <v>0</v>
      </c>
      <c r="G4" s="130">
        <v>0</v>
      </c>
      <c r="H4" s="130">
        <v>35</v>
      </c>
      <c r="I4" s="130">
        <v>9</v>
      </c>
      <c r="J4" s="130">
        <v>0</v>
      </c>
      <c r="K4" s="9">
        <v>0</v>
      </c>
      <c r="L4" s="9">
        <v>0</v>
      </c>
      <c r="M4" s="9">
        <v>0</v>
      </c>
      <c r="N4" s="9">
        <v>0</v>
      </c>
      <c r="O4" s="2">
        <v>0</v>
      </c>
      <c r="P4" s="12">
        <f t="shared" si="0"/>
        <v>44</v>
      </c>
      <c r="Q4" s="30">
        <f t="shared" si="1"/>
        <v>0</v>
      </c>
    </row>
    <row r="5" spans="1:17" ht="25.5" x14ac:dyDescent="0.25">
      <c r="A5" s="34" t="s">
        <v>29</v>
      </c>
      <c r="B5" s="1" t="s">
        <v>26</v>
      </c>
      <c r="C5" s="24" t="s">
        <v>45</v>
      </c>
      <c r="D5" s="42" t="s">
        <v>56</v>
      </c>
      <c r="E5" s="9">
        <v>27</v>
      </c>
      <c r="F5" s="130">
        <v>0</v>
      </c>
      <c r="G5" s="130">
        <v>0</v>
      </c>
      <c r="H5" s="130">
        <v>27</v>
      </c>
      <c r="I5" s="130">
        <v>0</v>
      </c>
      <c r="J5" s="130">
        <v>0</v>
      </c>
      <c r="K5" s="9">
        <v>0</v>
      </c>
      <c r="L5" s="9">
        <v>0</v>
      </c>
      <c r="M5" s="9">
        <v>0</v>
      </c>
      <c r="N5" s="9">
        <v>0</v>
      </c>
      <c r="O5" s="2">
        <v>0</v>
      </c>
      <c r="P5" s="12">
        <f t="shared" si="0"/>
        <v>27</v>
      </c>
      <c r="Q5" s="30">
        <f t="shared" si="1"/>
        <v>0</v>
      </c>
    </row>
    <row r="6" spans="1:17" x14ac:dyDescent="0.25">
      <c r="A6" s="34" t="s">
        <v>323</v>
      </c>
      <c r="B6" s="1" t="s">
        <v>26</v>
      </c>
      <c r="C6" s="24" t="s">
        <v>324</v>
      </c>
      <c r="D6" s="42" t="s">
        <v>15</v>
      </c>
      <c r="E6" s="9">
        <v>17</v>
      </c>
      <c r="F6" s="130">
        <v>0</v>
      </c>
      <c r="G6" s="130">
        <v>10</v>
      </c>
      <c r="H6" s="130">
        <v>7</v>
      </c>
      <c r="I6" s="130">
        <v>0</v>
      </c>
      <c r="J6" s="130">
        <v>0</v>
      </c>
      <c r="K6" s="9">
        <v>0</v>
      </c>
      <c r="L6" s="9">
        <v>0</v>
      </c>
      <c r="M6" s="9">
        <v>0</v>
      </c>
      <c r="N6" s="9">
        <v>0</v>
      </c>
      <c r="O6" s="2">
        <v>0</v>
      </c>
      <c r="P6" s="12">
        <f t="shared" si="0"/>
        <v>17</v>
      </c>
      <c r="Q6" s="30">
        <f t="shared" si="1"/>
        <v>0</v>
      </c>
    </row>
    <row r="7" spans="1:17" ht="25.5" x14ac:dyDescent="0.25">
      <c r="A7" s="34" t="s">
        <v>30</v>
      </c>
      <c r="B7" s="1" t="s">
        <v>26</v>
      </c>
      <c r="C7" s="24" t="s">
        <v>46</v>
      </c>
      <c r="D7" s="23" t="s">
        <v>15</v>
      </c>
      <c r="E7" s="9">
        <v>66</v>
      </c>
      <c r="F7" s="130">
        <v>0</v>
      </c>
      <c r="G7" s="130">
        <v>22</v>
      </c>
      <c r="H7" s="130">
        <v>22</v>
      </c>
      <c r="I7" s="130">
        <v>22</v>
      </c>
      <c r="J7" s="130">
        <v>0</v>
      </c>
      <c r="K7" s="9">
        <v>0</v>
      </c>
      <c r="L7" s="9">
        <v>0</v>
      </c>
      <c r="M7" s="9">
        <v>0</v>
      </c>
      <c r="N7" s="9">
        <v>0</v>
      </c>
      <c r="O7" s="2">
        <v>0</v>
      </c>
      <c r="P7" s="12">
        <f t="shared" si="0"/>
        <v>66</v>
      </c>
      <c r="Q7" s="30">
        <f t="shared" si="1"/>
        <v>0</v>
      </c>
    </row>
    <row r="8" spans="1:17" x14ac:dyDescent="0.25">
      <c r="A8" s="34" t="s">
        <v>31</v>
      </c>
      <c r="B8" s="1" t="s">
        <v>26</v>
      </c>
      <c r="C8" s="24" t="s">
        <v>47</v>
      </c>
      <c r="D8" s="23" t="s">
        <v>15</v>
      </c>
      <c r="E8" s="9">
        <v>19</v>
      </c>
      <c r="F8" s="130">
        <v>0</v>
      </c>
      <c r="G8" s="130">
        <v>0</v>
      </c>
      <c r="H8" s="130">
        <v>19</v>
      </c>
      <c r="I8" s="130">
        <v>0</v>
      </c>
      <c r="J8" s="130">
        <v>0</v>
      </c>
      <c r="K8" s="9">
        <v>0</v>
      </c>
      <c r="L8" s="9">
        <v>0</v>
      </c>
      <c r="M8" s="9">
        <v>0</v>
      </c>
      <c r="N8" s="9">
        <v>0</v>
      </c>
      <c r="O8" s="2">
        <v>0</v>
      </c>
      <c r="P8" s="12">
        <f t="shared" si="0"/>
        <v>19</v>
      </c>
      <c r="Q8" s="30">
        <f t="shared" si="1"/>
        <v>0</v>
      </c>
    </row>
    <row r="9" spans="1:17" ht="25.5" x14ac:dyDescent="0.25">
      <c r="A9" s="34" t="s">
        <v>32</v>
      </c>
      <c r="B9" s="1" t="s">
        <v>26</v>
      </c>
      <c r="C9" s="24" t="s">
        <v>48</v>
      </c>
      <c r="D9" s="23" t="s">
        <v>15</v>
      </c>
      <c r="E9" s="9">
        <v>13</v>
      </c>
      <c r="F9" s="130">
        <v>0</v>
      </c>
      <c r="G9" s="130">
        <v>0</v>
      </c>
      <c r="H9" s="130">
        <v>13</v>
      </c>
      <c r="I9" s="130">
        <v>0</v>
      </c>
      <c r="J9" s="130">
        <v>0</v>
      </c>
      <c r="K9" s="9">
        <v>0</v>
      </c>
      <c r="L9" s="9">
        <v>0</v>
      </c>
      <c r="M9" s="9">
        <v>0</v>
      </c>
      <c r="N9" s="9">
        <v>0</v>
      </c>
      <c r="O9" s="2">
        <v>0</v>
      </c>
      <c r="P9" s="12">
        <f t="shared" si="0"/>
        <v>13</v>
      </c>
      <c r="Q9" s="30">
        <f t="shared" si="1"/>
        <v>0</v>
      </c>
    </row>
    <row r="10" spans="1:17" ht="26.25" x14ac:dyDescent="0.25">
      <c r="A10" s="34" t="s">
        <v>33</v>
      </c>
      <c r="B10" s="1" t="s">
        <v>34</v>
      </c>
      <c r="C10" s="24" t="s">
        <v>49</v>
      </c>
      <c r="D10" s="23" t="s">
        <v>18</v>
      </c>
      <c r="E10" s="9">
        <v>22</v>
      </c>
      <c r="F10" s="130">
        <v>0</v>
      </c>
      <c r="G10" s="130">
        <v>0</v>
      </c>
      <c r="H10" s="130">
        <v>11</v>
      </c>
      <c r="I10" s="130">
        <v>11</v>
      </c>
      <c r="J10" s="130">
        <v>0</v>
      </c>
      <c r="K10" s="9">
        <v>0</v>
      </c>
      <c r="L10" s="9">
        <v>0</v>
      </c>
      <c r="M10" s="9">
        <v>0</v>
      </c>
      <c r="N10" s="9">
        <v>0</v>
      </c>
      <c r="O10" s="2">
        <v>0</v>
      </c>
      <c r="P10" s="12">
        <f t="shared" si="0"/>
        <v>22</v>
      </c>
      <c r="Q10" s="30">
        <f t="shared" si="1"/>
        <v>0</v>
      </c>
    </row>
    <row r="11" spans="1:17" x14ac:dyDescent="0.25">
      <c r="A11" s="43" t="s">
        <v>35</v>
      </c>
      <c r="B11" s="2" t="s">
        <v>34</v>
      </c>
      <c r="C11" s="42" t="s">
        <v>50</v>
      </c>
      <c r="D11" s="42" t="s">
        <v>15</v>
      </c>
      <c r="E11" s="9">
        <v>13</v>
      </c>
      <c r="F11" s="130">
        <v>0</v>
      </c>
      <c r="G11" s="130">
        <v>0</v>
      </c>
      <c r="H11" s="130">
        <v>7</v>
      </c>
      <c r="I11" s="130">
        <v>6</v>
      </c>
      <c r="J11" s="130">
        <v>0</v>
      </c>
      <c r="K11" s="9">
        <v>0</v>
      </c>
      <c r="L11" s="9">
        <v>0</v>
      </c>
      <c r="M11" s="9">
        <v>0</v>
      </c>
      <c r="N11" s="9">
        <v>0</v>
      </c>
      <c r="O11" s="2">
        <v>0</v>
      </c>
      <c r="P11" s="12">
        <f t="shared" si="0"/>
        <v>13</v>
      </c>
      <c r="Q11" s="30">
        <f t="shared" si="1"/>
        <v>0</v>
      </c>
    </row>
    <row r="12" spans="1:17" ht="25.5" x14ac:dyDescent="0.25">
      <c r="A12" s="44" t="s">
        <v>36</v>
      </c>
      <c r="B12" s="2" t="s">
        <v>26</v>
      </c>
      <c r="C12" s="63" t="s">
        <v>51</v>
      </c>
      <c r="D12" s="45" t="s">
        <v>16</v>
      </c>
      <c r="E12" s="9">
        <v>71</v>
      </c>
      <c r="F12" s="130">
        <v>0</v>
      </c>
      <c r="G12" s="130">
        <v>0</v>
      </c>
      <c r="H12" s="130">
        <v>25</v>
      </c>
      <c r="I12" s="130">
        <v>25</v>
      </c>
      <c r="J12" s="130">
        <v>21</v>
      </c>
      <c r="K12" s="9">
        <v>0</v>
      </c>
      <c r="L12" s="9">
        <v>0</v>
      </c>
      <c r="M12" s="9">
        <v>0</v>
      </c>
      <c r="N12" s="9">
        <v>0</v>
      </c>
      <c r="O12" s="2">
        <v>0</v>
      </c>
      <c r="P12" s="12">
        <f t="shared" si="0"/>
        <v>71</v>
      </c>
      <c r="Q12" s="30">
        <f t="shared" si="1"/>
        <v>0</v>
      </c>
    </row>
    <row r="13" spans="1:17" ht="25.5" x14ac:dyDescent="0.25">
      <c r="A13" s="43" t="s">
        <v>37</v>
      </c>
      <c r="B13" s="2" t="s">
        <v>26</v>
      </c>
      <c r="C13" s="42" t="s">
        <v>52</v>
      </c>
      <c r="D13" s="42" t="s">
        <v>15</v>
      </c>
      <c r="E13" s="9">
        <v>17</v>
      </c>
      <c r="F13" s="130">
        <v>0</v>
      </c>
      <c r="G13" s="130">
        <v>0</v>
      </c>
      <c r="H13" s="130">
        <v>17</v>
      </c>
      <c r="I13" s="130">
        <v>0</v>
      </c>
      <c r="J13" s="130">
        <v>0</v>
      </c>
      <c r="K13" s="9">
        <v>0</v>
      </c>
      <c r="L13" s="9">
        <v>0</v>
      </c>
      <c r="M13" s="9">
        <v>0</v>
      </c>
      <c r="N13" s="9">
        <v>0</v>
      </c>
      <c r="O13" s="2">
        <v>0</v>
      </c>
      <c r="P13" s="12">
        <f t="shared" si="0"/>
        <v>17</v>
      </c>
      <c r="Q13" s="30">
        <f t="shared" si="1"/>
        <v>0</v>
      </c>
    </row>
    <row r="14" spans="1:17" ht="26.25" x14ac:dyDescent="0.25">
      <c r="A14" s="8" t="s">
        <v>256</v>
      </c>
      <c r="B14" s="1" t="s">
        <v>26</v>
      </c>
      <c r="C14" s="24" t="s">
        <v>53</v>
      </c>
      <c r="D14" s="23" t="s">
        <v>17</v>
      </c>
      <c r="E14" s="9">
        <v>45</v>
      </c>
      <c r="F14" s="130">
        <v>0</v>
      </c>
      <c r="G14" s="130">
        <v>20</v>
      </c>
      <c r="H14" s="130">
        <v>25</v>
      </c>
      <c r="I14" s="130">
        <v>0</v>
      </c>
      <c r="J14" s="130">
        <v>0</v>
      </c>
      <c r="K14" s="9">
        <v>0</v>
      </c>
      <c r="L14" s="9">
        <v>0</v>
      </c>
      <c r="M14" s="9">
        <v>0</v>
      </c>
      <c r="N14" s="9">
        <v>0</v>
      </c>
      <c r="O14" s="2">
        <v>0</v>
      </c>
      <c r="P14" s="12">
        <f t="shared" si="0"/>
        <v>45</v>
      </c>
      <c r="Q14" s="30">
        <f t="shared" si="1"/>
        <v>0</v>
      </c>
    </row>
    <row r="15" spans="1:17" ht="26.25" x14ac:dyDescent="0.25">
      <c r="A15" s="34" t="s">
        <v>38</v>
      </c>
      <c r="B15" s="1" t="s">
        <v>26</v>
      </c>
      <c r="C15" s="24" t="s">
        <v>54</v>
      </c>
      <c r="D15" s="23" t="s">
        <v>20</v>
      </c>
      <c r="E15" s="9">
        <v>43</v>
      </c>
      <c r="F15" s="130">
        <v>0</v>
      </c>
      <c r="G15" s="130">
        <v>0</v>
      </c>
      <c r="H15" s="130">
        <v>21</v>
      </c>
      <c r="I15" s="130">
        <v>22</v>
      </c>
      <c r="J15" s="130">
        <v>0</v>
      </c>
      <c r="K15" s="9">
        <v>0</v>
      </c>
      <c r="L15" s="9">
        <v>0</v>
      </c>
      <c r="M15" s="9">
        <v>0</v>
      </c>
      <c r="N15" s="9">
        <v>0</v>
      </c>
      <c r="O15" s="2">
        <v>0</v>
      </c>
      <c r="P15" s="12">
        <f t="shared" si="0"/>
        <v>43</v>
      </c>
      <c r="Q15" s="30">
        <f t="shared" si="1"/>
        <v>0</v>
      </c>
    </row>
    <row r="16" spans="1:17" x14ac:dyDescent="0.25">
      <c r="A16" s="43" t="s">
        <v>39</v>
      </c>
      <c r="B16" s="2" t="s">
        <v>26</v>
      </c>
      <c r="C16" s="42" t="s">
        <v>55</v>
      </c>
      <c r="D16" s="42" t="s">
        <v>15</v>
      </c>
      <c r="E16" s="9">
        <v>13</v>
      </c>
      <c r="F16" s="130">
        <v>0</v>
      </c>
      <c r="G16" s="130">
        <v>0</v>
      </c>
      <c r="H16" s="130">
        <v>13</v>
      </c>
      <c r="I16" s="130">
        <v>0</v>
      </c>
      <c r="J16" s="130">
        <v>0</v>
      </c>
      <c r="K16" s="9">
        <v>0</v>
      </c>
      <c r="L16" s="9">
        <v>0</v>
      </c>
      <c r="M16" s="9">
        <v>0</v>
      </c>
      <c r="N16" s="9">
        <v>0</v>
      </c>
      <c r="O16" s="2">
        <v>0</v>
      </c>
      <c r="P16" s="12">
        <f t="shared" si="0"/>
        <v>13</v>
      </c>
      <c r="Q16" s="30">
        <f t="shared" si="1"/>
        <v>0</v>
      </c>
    </row>
    <row r="17" spans="1:17" ht="25.5" x14ac:dyDescent="0.25">
      <c r="A17" s="43" t="s">
        <v>40</v>
      </c>
      <c r="B17" s="2" t="s">
        <v>26</v>
      </c>
      <c r="C17" s="42" t="s">
        <v>258</v>
      </c>
      <c r="D17" s="42" t="s">
        <v>17</v>
      </c>
      <c r="E17" s="9">
        <v>13</v>
      </c>
      <c r="F17" s="130">
        <v>0</v>
      </c>
      <c r="G17" s="130">
        <v>13</v>
      </c>
      <c r="H17" s="130">
        <v>0</v>
      </c>
      <c r="I17" s="130">
        <v>0</v>
      </c>
      <c r="J17" s="130">
        <v>0</v>
      </c>
      <c r="K17" s="9">
        <v>0</v>
      </c>
      <c r="L17" s="9">
        <v>0</v>
      </c>
      <c r="M17" s="9">
        <v>0</v>
      </c>
      <c r="N17" s="9">
        <v>0</v>
      </c>
      <c r="O17" s="2">
        <v>0</v>
      </c>
      <c r="P17" s="12">
        <f t="shared" si="0"/>
        <v>13</v>
      </c>
      <c r="Q17" s="30">
        <f t="shared" si="1"/>
        <v>0</v>
      </c>
    </row>
    <row r="18" spans="1:17" x14ac:dyDescent="0.25">
      <c r="A18" s="34" t="s">
        <v>41</v>
      </c>
      <c r="B18" s="1" t="s">
        <v>26</v>
      </c>
      <c r="C18" s="24" t="s">
        <v>257</v>
      </c>
      <c r="D18" s="23" t="s">
        <v>15</v>
      </c>
      <c r="E18" s="9">
        <v>18</v>
      </c>
      <c r="F18" s="130">
        <v>0</v>
      </c>
      <c r="G18" s="130">
        <v>0</v>
      </c>
      <c r="H18" s="130">
        <v>9</v>
      </c>
      <c r="I18" s="130">
        <v>9</v>
      </c>
      <c r="J18" s="130">
        <v>0</v>
      </c>
      <c r="K18" s="9">
        <v>0</v>
      </c>
      <c r="L18" s="9">
        <v>0</v>
      </c>
      <c r="M18" s="9">
        <v>0</v>
      </c>
      <c r="N18" s="9">
        <v>0</v>
      </c>
      <c r="O18" s="2">
        <v>0</v>
      </c>
      <c r="P18" s="12">
        <f t="shared" si="0"/>
        <v>18</v>
      </c>
      <c r="Q18" s="30">
        <f t="shared" si="1"/>
        <v>0</v>
      </c>
    </row>
    <row r="19" spans="1:17" s="6" customFormat="1" ht="15.75" thickBot="1" x14ac:dyDescent="0.3">
      <c r="A19" s="37"/>
      <c r="B19" s="38"/>
      <c r="C19" s="201" t="s">
        <v>107</v>
      </c>
      <c r="D19" s="202"/>
      <c r="E19" s="46">
        <f t="shared" ref="E19:N19" si="2">SUM(E2:E18)</f>
        <v>536</v>
      </c>
      <c r="F19" s="62">
        <f t="shared" si="2"/>
        <v>0</v>
      </c>
      <c r="G19" s="62">
        <f t="shared" si="2"/>
        <v>65</v>
      </c>
      <c r="H19" s="62">
        <f t="shared" si="2"/>
        <v>300</v>
      </c>
      <c r="I19" s="62">
        <f t="shared" si="2"/>
        <v>150</v>
      </c>
      <c r="J19" s="62">
        <f t="shared" si="2"/>
        <v>21</v>
      </c>
      <c r="K19" s="46">
        <f t="shared" si="2"/>
        <v>0</v>
      </c>
      <c r="L19" s="46">
        <f t="shared" si="2"/>
        <v>0</v>
      </c>
      <c r="M19" s="46">
        <f t="shared" si="2"/>
        <v>0</v>
      </c>
      <c r="N19" s="46">
        <f t="shared" si="2"/>
        <v>0</v>
      </c>
      <c r="O19" s="46">
        <v>0</v>
      </c>
      <c r="P19" s="62">
        <f>SUM(P2:P18)</f>
        <v>536</v>
      </c>
      <c r="Q19" s="47">
        <f>SUM(Q2:Q18)</f>
        <v>0</v>
      </c>
    </row>
  </sheetData>
  <mergeCells count="1">
    <mergeCell ref="C19:D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47"/>
  <sheetViews>
    <sheetView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C14" sqref="AC14"/>
    </sheetView>
  </sheetViews>
  <sheetFormatPr defaultColWidth="9.140625" defaultRowHeight="15" x14ac:dyDescent="0.25"/>
  <cols>
    <col min="1" max="1" width="9.7109375" style="3" customWidth="1"/>
    <col min="2" max="3" width="9.140625" style="7"/>
    <col min="4" max="4" width="28.28515625" style="39" customWidth="1"/>
    <col min="5" max="6" width="15.7109375" style="39" customWidth="1"/>
    <col min="7" max="12" width="7.42578125" style="3" customWidth="1"/>
    <col min="13" max="14" width="7.7109375" style="3" customWidth="1"/>
    <col min="15" max="23" width="4.85546875" style="3" customWidth="1"/>
    <col min="24" max="24" width="9.140625" style="3"/>
    <col min="25" max="26" width="9.140625" style="7"/>
    <col min="27" max="27" width="5.28515625" style="3" customWidth="1"/>
    <col min="28" max="28" width="27.7109375" style="3" customWidth="1"/>
    <col min="29" max="16384" width="9.140625" style="3"/>
  </cols>
  <sheetData>
    <row r="1" spans="1:27" s="22" customFormat="1" ht="56.25" x14ac:dyDescent="0.2">
      <c r="A1" s="189" t="s">
        <v>226</v>
      </c>
      <c r="B1" s="192" t="s">
        <v>0</v>
      </c>
      <c r="C1" s="16" t="s">
        <v>1</v>
      </c>
      <c r="D1" s="33" t="s">
        <v>2</v>
      </c>
      <c r="E1" s="33" t="s">
        <v>3</v>
      </c>
      <c r="F1" s="21" t="s">
        <v>331</v>
      </c>
      <c r="G1" s="21" t="s">
        <v>108</v>
      </c>
      <c r="H1" s="21" t="s">
        <v>109</v>
      </c>
      <c r="I1" s="21" t="s">
        <v>110</v>
      </c>
      <c r="J1" s="21" t="s">
        <v>132</v>
      </c>
      <c r="K1" s="21" t="s">
        <v>164</v>
      </c>
      <c r="L1" s="21" t="s">
        <v>225</v>
      </c>
      <c r="M1" s="21" t="s">
        <v>241</v>
      </c>
      <c r="N1" s="21" t="s">
        <v>309</v>
      </c>
      <c r="O1" s="15" t="s">
        <v>57</v>
      </c>
      <c r="P1" s="15" t="s">
        <v>58</v>
      </c>
      <c r="Q1" s="15" t="s">
        <v>59</v>
      </c>
      <c r="R1" s="15" t="s">
        <v>60</v>
      </c>
      <c r="S1" s="15" t="s">
        <v>61</v>
      </c>
      <c r="T1" s="21" t="s">
        <v>62</v>
      </c>
      <c r="U1" s="21" t="s">
        <v>63</v>
      </c>
      <c r="V1" s="21" t="s">
        <v>64</v>
      </c>
      <c r="W1" s="21" t="s">
        <v>65</v>
      </c>
      <c r="X1" s="16" t="s">
        <v>234</v>
      </c>
      <c r="Y1" s="64" t="s">
        <v>5</v>
      </c>
      <c r="Z1" s="16" t="s">
        <v>6</v>
      </c>
      <c r="AA1" s="21" t="s">
        <v>90</v>
      </c>
    </row>
    <row r="2" spans="1:27" s="22" customFormat="1" ht="15.75" x14ac:dyDescent="0.25">
      <c r="A2" s="190" t="s">
        <v>92</v>
      </c>
      <c r="B2" s="193"/>
      <c r="C2" s="91"/>
      <c r="D2" s="49"/>
      <c r="E2" s="92"/>
      <c r="F2" s="92"/>
      <c r="G2" s="32"/>
      <c r="H2" s="32"/>
      <c r="I2" s="32"/>
      <c r="J2" s="32"/>
      <c r="K2" s="32"/>
      <c r="L2" s="32"/>
      <c r="M2" s="32"/>
      <c r="N2" s="32"/>
      <c r="O2" s="143"/>
      <c r="P2" s="143"/>
      <c r="Q2" s="143"/>
      <c r="R2" s="143"/>
      <c r="S2" s="143"/>
      <c r="T2" s="32"/>
      <c r="U2" s="32"/>
      <c r="V2" s="32"/>
      <c r="W2" s="32"/>
      <c r="X2" s="91"/>
      <c r="Y2" s="128"/>
      <c r="Z2" s="91"/>
      <c r="AA2" s="32"/>
    </row>
    <row r="3" spans="1:27" ht="25.5" customHeight="1" x14ac:dyDescent="0.25">
      <c r="A3" s="211" t="s">
        <v>76</v>
      </c>
      <c r="B3" s="1">
        <v>1276</v>
      </c>
      <c r="C3" s="1">
        <v>32246</v>
      </c>
      <c r="D3" s="24" t="s">
        <v>67</v>
      </c>
      <c r="E3" s="24" t="s">
        <v>21</v>
      </c>
      <c r="F3" s="24" t="s">
        <v>78</v>
      </c>
      <c r="G3" s="2">
        <v>15</v>
      </c>
      <c r="H3" s="2">
        <v>44</v>
      </c>
      <c r="I3" s="2">
        <v>7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2">
        <v>0</v>
      </c>
      <c r="U3" s="2">
        <v>0</v>
      </c>
      <c r="V3" s="2">
        <v>0</v>
      </c>
      <c r="W3" s="2">
        <v>0</v>
      </c>
      <c r="X3" s="2">
        <f t="shared" ref="X3:X16" si="0">SUM(G3:W3)</f>
        <v>66</v>
      </c>
      <c r="Y3" s="129">
        <f t="shared" ref="Y3:Y16" si="1">SUM(O3:S3)</f>
        <v>0</v>
      </c>
      <c r="Z3" s="1">
        <f t="shared" ref="Z3:Z13" si="2">SUM(T3:W3)</f>
        <v>0</v>
      </c>
      <c r="AA3" s="65"/>
    </row>
    <row r="4" spans="1:27" ht="25.5" x14ac:dyDescent="0.25">
      <c r="A4" s="212"/>
      <c r="B4" s="1">
        <v>1281</v>
      </c>
      <c r="C4" s="1">
        <v>32399</v>
      </c>
      <c r="D4" s="24" t="s">
        <v>68</v>
      </c>
      <c r="E4" s="24" t="s">
        <v>21</v>
      </c>
      <c r="F4" s="24" t="s">
        <v>156</v>
      </c>
      <c r="G4" s="2">
        <v>19</v>
      </c>
      <c r="H4" s="2">
        <v>55</v>
      </c>
      <c r="I4" s="2">
        <v>40</v>
      </c>
      <c r="J4" s="2">
        <v>10</v>
      </c>
      <c r="K4" s="2">
        <v>0</v>
      </c>
      <c r="L4" s="2">
        <v>0</v>
      </c>
      <c r="M4" s="2">
        <v>0</v>
      </c>
      <c r="N4" s="2">
        <v>0</v>
      </c>
      <c r="O4" s="12">
        <v>1</v>
      </c>
      <c r="P4" s="12">
        <v>0</v>
      </c>
      <c r="Q4" s="12">
        <v>0</v>
      </c>
      <c r="R4" s="12">
        <v>0</v>
      </c>
      <c r="S4" s="12">
        <v>0</v>
      </c>
      <c r="T4" s="2">
        <v>0</v>
      </c>
      <c r="U4" s="2">
        <v>0</v>
      </c>
      <c r="V4" s="2">
        <v>0</v>
      </c>
      <c r="W4" s="2">
        <v>0</v>
      </c>
      <c r="X4" s="2">
        <f t="shared" si="0"/>
        <v>125</v>
      </c>
      <c r="Y4" s="129">
        <f t="shared" si="1"/>
        <v>1</v>
      </c>
      <c r="Z4" s="1">
        <f t="shared" si="2"/>
        <v>0</v>
      </c>
      <c r="AA4" s="65"/>
    </row>
    <row r="5" spans="1:27" ht="38.25" x14ac:dyDescent="0.25">
      <c r="A5" s="212"/>
      <c r="B5" s="1" t="s">
        <v>128</v>
      </c>
      <c r="C5" s="1">
        <v>33184</v>
      </c>
      <c r="D5" s="24" t="s">
        <v>69</v>
      </c>
      <c r="E5" s="24" t="s">
        <v>21</v>
      </c>
      <c r="F5" s="24" t="s">
        <v>156</v>
      </c>
      <c r="G5" s="2">
        <v>0</v>
      </c>
      <c r="H5" s="2">
        <v>2</v>
      </c>
      <c r="I5" s="2">
        <v>55</v>
      </c>
      <c r="J5" s="2">
        <v>43</v>
      </c>
      <c r="K5" s="2">
        <v>60</v>
      </c>
      <c r="L5" s="2">
        <v>26</v>
      </c>
      <c r="M5" s="2">
        <v>7</v>
      </c>
      <c r="N5" s="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2">
        <v>0</v>
      </c>
      <c r="U5" s="2">
        <v>0</v>
      </c>
      <c r="V5" s="2">
        <v>0</v>
      </c>
      <c r="W5" s="2">
        <v>0</v>
      </c>
      <c r="X5" s="2">
        <f t="shared" si="0"/>
        <v>193</v>
      </c>
      <c r="Y5" s="129">
        <f t="shared" si="1"/>
        <v>0</v>
      </c>
      <c r="Z5" s="1">
        <f t="shared" si="2"/>
        <v>0</v>
      </c>
      <c r="AA5" s="65"/>
    </row>
    <row r="6" spans="1:27" ht="38.25" x14ac:dyDescent="0.25">
      <c r="A6" s="212"/>
      <c r="B6" s="1" t="s">
        <v>129</v>
      </c>
      <c r="C6" s="1">
        <v>33184</v>
      </c>
      <c r="D6" s="24" t="s">
        <v>70</v>
      </c>
      <c r="E6" s="24" t="s">
        <v>21</v>
      </c>
      <c r="F6" s="24" t="s">
        <v>78</v>
      </c>
      <c r="G6" s="2">
        <v>0</v>
      </c>
      <c r="H6" s="2">
        <v>14</v>
      </c>
      <c r="I6" s="2">
        <v>36</v>
      </c>
      <c r="J6" s="2">
        <v>34</v>
      </c>
      <c r="K6" s="2">
        <v>94</v>
      </c>
      <c r="L6" s="2">
        <v>43</v>
      </c>
      <c r="M6" s="2">
        <v>0</v>
      </c>
      <c r="N6" s="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2">
        <v>0</v>
      </c>
      <c r="U6" s="2">
        <v>0</v>
      </c>
      <c r="V6" s="2">
        <v>0</v>
      </c>
      <c r="W6" s="2">
        <v>0</v>
      </c>
      <c r="X6" s="2">
        <f t="shared" si="0"/>
        <v>221</v>
      </c>
      <c r="Y6" s="129">
        <f t="shared" si="1"/>
        <v>0</v>
      </c>
      <c r="Z6" s="1">
        <f t="shared" si="2"/>
        <v>0</v>
      </c>
      <c r="AA6" s="65"/>
    </row>
    <row r="7" spans="1:27" ht="38.25" x14ac:dyDescent="0.25">
      <c r="A7" s="212"/>
      <c r="B7" s="1">
        <v>1385</v>
      </c>
      <c r="C7" s="1">
        <v>32992</v>
      </c>
      <c r="D7" s="24" t="s">
        <v>71</v>
      </c>
      <c r="E7" s="24" t="s">
        <v>21</v>
      </c>
      <c r="F7" s="24" t="s">
        <v>156</v>
      </c>
      <c r="G7" s="2">
        <v>0</v>
      </c>
      <c r="H7" s="2">
        <v>0</v>
      </c>
      <c r="I7" s="2">
        <v>0</v>
      </c>
      <c r="J7" s="2">
        <v>51</v>
      </c>
      <c r="K7" s="2">
        <v>56</v>
      </c>
      <c r="L7" s="2">
        <v>45</v>
      </c>
      <c r="M7" s="2">
        <v>48</v>
      </c>
      <c r="N7" s="2">
        <v>29</v>
      </c>
      <c r="O7" s="12">
        <v>21</v>
      </c>
      <c r="P7" s="12">
        <v>0</v>
      </c>
      <c r="Q7" s="12">
        <v>0</v>
      </c>
      <c r="R7" s="12">
        <v>0</v>
      </c>
      <c r="S7" s="12">
        <v>0</v>
      </c>
      <c r="T7" s="2">
        <v>0</v>
      </c>
      <c r="U7" s="2">
        <v>0</v>
      </c>
      <c r="V7" s="2">
        <v>0</v>
      </c>
      <c r="W7" s="2">
        <v>0</v>
      </c>
      <c r="X7" s="2">
        <v>250</v>
      </c>
      <c r="Y7" s="129">
        <v>21</v>
      </c>
      <c r="Z7" s="1">
        <f t="shared" si="2"/>
        <v>0</v>
      </c>
      <c r="AA7" s="65"/>
    </row>
    <row r="8" spans="1:27" ht="51" x14ac:dyDescent="0.25">
      <c r="A8" s="212"/>
      <c r="B8" s="1">
        <v>1399</v>
      </c>
      <c r="C8" s="1">
        <v>33758</v>
      </c>
      <c r="D8" s="24" t="s">
        <v>72</v>
      </c>
      <c r="E8" s="24" t="s">
        <v>21</v>
      </c>
      <c r="F8" s="24" t="s">
        <v>156</v>
      </c>
      <c r="G8" s="2">
        <v>0</v>
      </c>
      <c r="H8" s="2">
        <v>0</v>
      </c>
      <c r="I8" s="2">
        <v>3</v>
      </c>
      <c r="J8" s="2">
        <v>42</v>
      </c>
      <c r="K8" s="2">
        <v>42</v>
      </c>
      <c r="L8" s="2">
        <v>42</v>
      </c>
      <c r="M8" s="2">
        <v>31</v>
      </c>
      <c r="N8" s="2">
        <v>47</v>
      </c>
      <c r="O8" s="12">
        <v>38</v>
      </c>
      <c r="P8" s="12">
        <v>0</v>
      </c>
      <c r="Q8" s="12">
        <v>0</v>
      </c>
      <c r="R8" s="12">
        <v>0</v>
      </c>
      <c r="S8" s="12">
        <v>0</v>
      </c>
      <c r="T8" s="2">
        <v>0</v>
      </c>
      <c r="U8" s="2">
        <v>0</v>
      </c>
      <c r="V8" s="2">
        <v>0</v>
      </c>
      <c r="W8" s="2">
        <v>0</v>
      </c>
      <c r="X8" s="2">
        <f t="shared" si="0"/>
        <v>245</v>
      </c>
      <c r="Y8" s="129">
        <f t="shared" si="1"/>
        <v>38</v>
      </c>
      <c r="Z8" s="1">
        <f t="shared" si="2"/>
        <v>0</v>
      </c>
      <c r="AA8" s="65"/>
    </row>
    <row r="9" spans="1:27" ht="25.5" x14ac:dyDescent="0.25">
      <c r="A9" s="212"/>
      <c r="B9" s="1">
        <v>1400</v>
      </c>
      <c r="C9" s="1">
        <v>34571</v>
      </c>
      <c r="D9" s="24" t="s">
        <v>73</v>
      </c>
      <c r="E9" s="24" t="s">
        <v>21</v>
      </c>
      <c r="F9" s="24" t="s">
        <v>78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2">
        <v>0</v>
      </c>
      <c r="U9" s="2">
        <v>0</v>
      </c>
      <c r="V9" s="2">
        <v>0</v>
      </c>
      <c r="W9" s="2">
        <v>0</v>
      </c>
      <c r="X9" s="2">
        <f t="shared" si="0"/>
        <v>1</v>
      </c>
      <c r="Y9" s="129">
        <f t="shared" si="1"/>
        <v>0</v>
      </c>
      <c r="Z9" s="1">
        <f t="shared" si="2"/>
        <v>0</v>
      </c>
      <c r="AA9" s="65"/>
    </row>
    <row r="10" spans="1:27" ht="38.25" x14ac:dyDescent="0.25">
      <c r="A10" s="212"/>
      <c r="B10" s="137" t="s">
        <v>133</v>
      </c>
      <c r="C10" s="1">
        <v>34360</v>
      </c>
      <c r="D10" s="24" t="s">
        <v>130</v>
      </c>
      <c r="E10" s="24" t="s">
        <v>21</v>
      </c>
      <c r="F10" s="24" t="s">
        <v>156</v>
      </c>
      <c r="G10" s="2">
        <v>0</v>
      </c>
      <c r="H10" s="2">
        <v>0</v>
      </c>
      <c r="I10" s="2">
        <v>0</v>
      </c>
      <c r="J10" s="2">
        <v>0</v>
      </c>
      <c r="K10" s="2">
        <v>19</v>
      </c>
      <c r="L10" s="2">
        <v>41</v>
      </c>
      <c r="M10" s="2">
        <v>46</v>
      </c>
      <c r="N10" s="2">
        <v>14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2">
        <v>0</v>
      </c>
      <c r="U10" s="2">
        <v>0</v>
      </c>
      <c r="V10" s="2">
        <v>0</v>
      </c>
      <c r="W10" s="2">
        <v>0</v>
      </c>
      <c r="X10" s="2">
        <f t="shared" si="0"/>
        <v>120</v>
      </c>
      <c r="Y10" s="129">
        <f t="shared" si="1"/>
        <v>0</v>
      </c>
      <c r="Z10" s="1">
        <f t="shared" si="2"/>
        <v>0</v>
      </c>
      <c r="AA10" s="65"/>
    </row>
    <row r="11" spans="1:27" ht="38.25" x14ac:dyDescent="0.25">
      <c r="A11" s="212"/>
      <c r="B11" s="1">
        <v>1439</v>
      </c>
      <c r="C11" s="1">
        <v>34361</v>
      </c>
      <c r="D11" s="24" t="s">
        <v>131</v>
      </c>
      <c r="E11" s="24" t="s">
        <v>21</v>
      </c>
      <c r="F11" s="24" t="s">
        <v>156</v>
      </c>
      <c r="G11" s="2">
        <v>0</v>
      </c>
      <c r="H11" s="2">
        <v>0</v>
      </c>
      <c r="I11" s="2">
        <v>0</v>
      </c>
      <c r="J11" s="2">
        <v>0</v>
      </c>
      <c r="K11" s="2">
        <v>9</v>
      </c>
      <c r="L11" s="2">
        <v>20</v>
      </c>
      <c r="M11" s="2">
        <v>4</v>
      </c>
      <c r="N11" s="2">
        <v>2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2">
        <v>0</v>
      </c>
      <c r="U11" s="2">
        <v>0</v>
      </c>
      <c r="V11" s="2">
        <v>0</v>
      </c>
      <c r="W11" s="2">
        <v>0</v>
      </c>
      <c r="X11" s="2">
        <f t="shared" si="0"/>
        <v>35</v>
      </c>
      <c r="Y11" s="129">
        <f t="shared" si="1"/>
        <v>0</v>
      </c>
      <c r="Z11" s="1">
        <f t="shared" si="2"/>
        <v>0</v>
      </c>
      <c r="AA11" s="65"/>
    </row>
    <row r="12" spans="1:27" ht="45" x14ac:dyDescent="0.25">
      <c r="A12" s="212"/>
      <c r="B12" s="137" t="s">
        <v>165</v>
      </c>
      <c r="C12" s="1">
        <v>34969</v>
      </c>
      <c r="D12" s="24" t="s">
        <v>235</v>
      </c>
      <c r="E12" s="24" t="s">
        <v>21</v>
      </c>
      <c r="F12" s="93" t="s">
        <v>156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13</v>
      </c>
      <c r="N12" s="2">
        <v>24</v>
      </c>
      <c r="O12" s="12">
        <v>40</v>
      </c>
      <c r="P12" s="12">
        <v>33</v>
      </c>
      <c r="Q12" s="12">
        <v>40</v>
      </c>
      <c r="R12" s="12">
        <v>0</v>
      </c>
      <c r="S12" s="12">
        <v>0</v>
      </c>
      <c r="T12" s="2">
        <v>0</v>
      </c>
      <c r="U12" s="2">
        <v>0</v>
      </c>
      <c r="V12" s="2">
        <v>0</v>
      </c>
      <c r="W12" s="2">
        <v>0</v>
      </c>
      <c r="X12" s="2">
        <f t="shared" si="0"/>
        <v>150</v>
      </c>
      <c r="Y12" s="129">
        <f t="shared" si="1"/>
        <v>113</v>
      </c>
      <c r="Z12" s="1">
        <f t="shared" si="2"/>
        <v>0</v>
      </c>
      <c r="AA12" s="65"/>
    </row>
    <row r="13" spans="1:27" ht="49.5" customHeight="1" x14ac:dyDescent="0.25">
      <c r="A13" s="212"/>
      <c r="B13" s="137">
        <v>1496</v>
      </c>
      <c r="C13" s="1">
        <v>34076</v>
      </c>
      <c r="D13" s="24" t="s">
        <v>166</v>
      </c>
      <c r="E13" s="24" t="s">
        <v>21</v>
      </c>
      <c r="F13" s="25" t="s">
        <v>156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37</v>
      </c>
      <c r="N13" s="2">
        <v>91</v>
      </c>
      <c r="O13" s="12">
        <v>60</v>
      </c>
      <c r="P13" s="12">
        <v>60</v>
      </c>
      <c r="Q13" s="12">
        <v>60</v>
      </c>
      <c r="R13" s="12">
        <v>60</v>
      </c>
      <c r="S13" s="12">
        <v>60</v>
      </c>
      <c r="T13" s="2">
        <v>25</v>
      </c>
      <c r="U13" s="2">
        <v>0</v>
      </c>
      <c r="V13" s="2">
        <v>0</v>
      </c>
      <c r="W13" s="2">
        <v>0</v>
      </c>
      <c r="X13" s="2">
        <v>453</v>
      </c>
      <c r="Y13" s="129">
        <f t="shared" si="1"/>
        <v>300</v>
      </c>
      <c r="Z13" s="1">
        <f t="shared" si="2"/>
        <v>25</v>
      </c>
      <c r="AA13" s="65"/>
    </row>
    <row r="14" spans="1:27" ht="63.75" x14ac:dyDescent="0.25">
      <c r="A14" s="212"/>
      <c r="B14" s="194" t="s">
        <v>251</v>
      </c>
      <c r="C14" s="137" t="s">
        <v>333</v>
      </c>
      <c r="D14" s="24" t="s">
        <v>75</v>
      </c>
      <c r="E14" s="24" t="s">
        <v>21</v>
      </c>
      <c r="F14" s="94" t="s">
        <v>243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28</v>
      </c>
      <c r="O14" s="12">
        <v>50</v>
      </c>
      <c r="P14" s="12">
        <v>100</v>
      </c>
      <c r="Q14" s="12">
        <v>100</v>
      </c>
      <c r="R14" s="12">
        <v>100</v>
      </c>
      <c r="S14" s="12">
        <v>125</v>
      </c>
      <c r="T14" s="2">
        <v>125</v>
      </c>
      <c r="U14" s="2">
        <v>125</v>
      </c>
      <c r="V14" s="2">
        <v>97</v>
      </c>
      <c r="W14" s="2">
        <v>0</v>
      </c>
      <c r="X14" s="2">
        <v>815</v>
      </c>
      <c r="Y14" s="129">
        <f>SUM(O14:S14)</f>
        <v>475</v>
      </c>
      <c r="Z14" s="1">
        <f>SUM(T14:W14)</f>
        <v>347</v>
      </c>
      <c r="AA14" s="2"/>
    </row>
    <row r="15" spans="1:27" ht="51" x14ac:dyDescent="0.25">
      <c r="A15" s="213"/>
      <c r="B15" s="194" t="s">
        <v>92</v>
      </c>
      <c r="C15" s="1">
        <v>35279</v>
      </c>
      <c r="D15" s="24" t="s">
        <v>74</v>
      </c>
      <c r="E15" s="24" t="s">
        <v>21</v>
      </c>
      <c r="F15" s="94" t="s">
        <v>242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12">
        <v>0</v>
      </c>
      <c r="P15" s="12">
        <v>50</v>
      </c>
      <c r="Q15" s="12">
        <v>100</v>
      </c>
      <c r="R15" s="12">
        <v>200</v>
      </c>
      <c r="S15" s="12">
        <v>200</v>
      </c>
      <c r="T15" s="2">
        <v>200</v>
      </c>
      <c r="U15" s="2">
        <v>200</v>
      </c>
      <c r="V15" s="2">
        <v>200</v>
      </c>
      <c r="W15" s="2">
        <v>200</v>
      </c>
      <c r="X15" s="2">
        <v>1390</v>
      </c>
      <c r="Y15" s="129">
        <f t="shared" si="1"/>
        <v>550</v>
      </c>
      <c r="Z15" s="1">
        <f t="shared" ref="Z15:Z16" si="3">SUM(T15:W15)</f>
        <v>800</v>
      </c>
      <c r="AA15" s="1">
        <v>310</v>
      </c>
    </row>
    <row r="16" spans="1:27" ht="25.5" x14ac:dyDescent="0.25">
      <c r="A16" s="191"/>
      <c r="B16" s="194">
        <v>1572</v>
      </c>
      <c r="C16" s="134">
        <v>36873</v>
      </c>
      <c r="D16" s="135" t="s">
        <v>238</v>
      </c>
      <c r="E16" s="24" t="s">
        <v>21</v>
      </c>
      <c r="F16" s="136" t="s">
        <v>156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28</v>
      </c>
      <c r="O16" s="69">
        <v>20</v>
      </c>
      <c r="P16" s="69">
        <v>17</v>
      </c>
      <c r="Q16" s="69">
        <v>10</v>
      </c>
      <c r="R16" s="69">
        <v>0</v>
      </c>
      <c r="S16" s="69">
        <v>0</v>
      </c>
      <c r="T16" s="70">
        <v>0</v>
      </c>
      <c r="U16" s="70">
        <v>0</v>
      </c>
      <c r="V16" s="70">
        <v>0</v>
      </c>
      <c r="W16" s="70">
        <v>0</v>
      </c>
      <c r="X16" s="70">
        <f t="shared" si="0"/>
        <v>75</v>
      </c>
      <c r="Y16" s="129">
        <f t="shared" si="1"/>
        <v>47</v>
      </c>
      <c r="Z16" s="1">
        <f t="shared" si="3"/>
        <v>0</v>
      </c>
      <c r="AA16" s="134"/>
    </row>
    <row r="17" spans="1:27" s="6" customFormat="1" ht="15.75" thickBot="1" x14ac:dyDescent="0.3">
      <c r="A17" s="95"/>
      <c r="B17" s="204" t="s">
        <v>77</v>
      </c>
      <c r="C17" s="205"/>
      <c r="D17" s="205"/>
      <c r="E17" s="205"/>
      <c r="F17" s="205"/>
      <c r="G17" s="28">
        <f t="shared" ref="G17:Z17" si="4">SUM(G3:G16)</f>
        <v>34</v>
      </c>
      <c r="H17" s="28">
        <f t="shared" si="4"/>
        <v>115</v>
      </c>
      <c r="I17" s="28">
        <f t="shared" si="4"/>
        <v>141</v>
      </c>
      <c r="J17" s="28">
        <f t="shared" si="4"/>
        <v>181</v>
      </c>
      <c r="K17" s="28">
        <f t="shared" si="4"/>
        <v>280</v>
      </c>
      <c r="L17" s="28">
        <f t="shared" si="4"/>
        <v>217</v>
      </c>
      <c r="M17" s="28">
        <f t="shared" si="4"/>
        <v>186</v>
      </c>
      <c r="N17" s="28">
        <f t="shared" si="4"/>
        <v>263</v>
      </c>
      <c r="O17" s="13">
        <f t="shared" si="4"/>
        <v>230</v>
      </c>
      <c r="P17" s="13">
        <f t="shared" si="4"/>
        <v>260</v>
      </c>
      <c r="Q17" s="13">
        <f t="shared" si="4"/>
        <v>310</v>
      </c>
      <c r="R17" s="13">
        <f t="shared" si="4"/>
        <v>360</v>
      </c>
      <c r="S17" s="13">
        <f t="shared" si="4"/>
        <v>385</v>
      </c>
      <c r="T17" s="28">
        <f t="shared" si="4"/>
        <v>350</v>
      </c>
      <c r="U17" s="28">
        <f t="shared" si="4"/>
        <v>325</v>
      </c>
      <c r="V17" s="28">
        <f t="shared" si="4"/>
        <v>297</v>
      </c>
      <c r="W17" s="28">
        <f t="shared" si="4"/>
        <v>200</v>
      </c>
      <c r="X17" s="28">
        <f t="shared" si="4"/>
        <v>4139</v>
      </c>
      <c r="Y17" s="124">
        <f>SUM(Y3:Y16)</f>
        <v>1545</v>
      </c>
      <c r="Z17" s="28">
        <f t="shared" si="4"/>
        <v>1172</v>
      </c>
      <c r="AA17" s="28">
        <f t="shared" ref="AA17" si="5">SUM(AA3:AA15)</f>
        <v>310</v>
      </c>
    </row>
    <row r="18" spans="1:27" s="6" customFormat="1" ht="15.75" thickBot="1" x14ac:dyDescent="0.3">
      <c r="B18" s="48"/>
      <c r="C18" s="48"/>
      <c r="D18" s="80"/>
      <c r="E18" s="80"/>
      <c r="F18" s="80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</row>
    <row r="19" spans="1:27" ht="27" thickBot="1" x14ac:dyDescent="0.3">
      <c r="A19" s="96"/>
      <c r="B19" s="97" t="s">
        <v>96</v>
      </c>
      <c r="C19" s="98"/>
      <c r="D19" s="99" t="s">
        <v>83</v>
      </c>
      <c r="E19" s="100" t="s">
        <v>18</v>
      </c>
      <c r="F19" s="100" t="s">
        <v>229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144">
        <v>0</v>
      </c>
      <c r="P19" s="144">
        <v>0</v>
      </c>
      <c r="Q19" s="144">
        <v>50</v>
      </c>
      <c r="R19" s="144">
        <v>100</v>
      </c>
      <c r="S19" s="144">
        <v>180</v>
      </c>
      <c r="T19" s="71">
        <v>200</v>
      </c>
      <c r="U19" s="71">
        <v>200</v>
      </c>
      <c r="V19" s="71">
        <v>200</v>
      </c>
      <c r="W19" s="71">
        <v>200</v>
      </c>
      <c r="X19" s="71">
        <f>SUM(G19:W19)</f>
        <v>1130</v>
      </c>
      <c r="Y19" s="125">
        <f>SUM( O19:S19)</f>
        <v>330</v>
      </c>
      <c r="Z19" s="71">
        <f>SUM(T19:W19)</f>
        <v>800</v>
      </c>
      <c r="AA19" s="71">
        <v>395</v>
      </c>
    </row>
    <row r="20" spans="1:27" ht="15.75" thickBot="1" x14ac:dyDescent="0.3">
      <c r="B20" s="81"/>
      <c r="E20" s="82"/>
      <c r="F20" s="8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125"/>
      <c r="Z20" s="72"/>
      <c r="AA20" s="72"/>
    </row>
    <row r="21" spans="1:27" ht="27" thickBot="1" x14ac:dyDescent="0.3">
      <c r="A21" s="96"/>
      <c r="B21" s="97" t="s">
        <v>97</v>
      </c>
      <c r="C21" s="98">
        <v>35037</v>
      </c>
      <c r="D21" s="99" t="s">
        <v>84</v>
      </c>
      <c r="E21" s="100" t="s">
        <v>19</v>
      </c>
      <c r="F21" s="100" t="s">
        <v>66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144">
        <v>0</v>
      </c>
      <c r="P21" s="144">
        <v>50</v>
      </c>
      <c r="Q21" s="144">
        <v>60</v>
      </c>
      <c r="R21" s="144">
        <v>75</v>
      </c>
      <c r="S21" s="144">
        <v>100</v>
      </c>
      <c r="T21" s="71">
        <v>100</v>
      </c>
      <c r="U21" s="71">
        <v>100</v>
      </c>
      <c r="V21" s="71">
        <v>90</v>
      </c>
      <c r="W21" s="71">
        <v>0</v>
      </c>
      <c r="X21" s="71">
        <f>SUM(G21:W21)</f>
        <v>575</v>
      </c>
      <c r="Y21" s="125">
        <f t="shared" ref="Y21" si="6">SUM( O21:S21)</f>
        <v>285</v>
      </c>
      <c r="Z21" s="71">
        <f>SUM(T21:W21)</f>
        <v>290</v>
      </c>
      <c r="AA21" s="71"/>
    </row>
    <row r="22" spans="1:27" ht="15.75" thickBot="1" x14ac:dyDescent="0.3">
      <c r="B22" s="81"/>
      <c r="E22" s="82"/>
      <c r="F22" s="8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1"/>
      <c r="Z22" s="71"/>
      <c r="AA22" s="72"/>
    </row>
    <row r="23" spans="1:27" ht="27" thickBot="1" x14ac:dyDescent="0.3">
      <c r="A23" s="96"/>
      <c r="B23" s="97" t="s">
        <v>93</v>
      </c>
      <c r="C23" s="98"/>
      <c r="D23" s="100" t="s">
        <v>80</v>
      </c>
      <c r="E23" s="100" t="s">
        <v>17</v>
      </c>
      <c r="F23" s="100" t="s">
        <v>229</v>
      </c>
      <c r="G23" s="71">
        <v>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144">
        <v>0</v>
      </c>
      <c r="P23" s="144">
        <v>0</v>
      </c>
      <c r="Q23" s="144">
        <v>50</v>
      </c>
      <c r="R23" s="144">
        <v>75</v>
      </c>
      <c r="S23" s="144">
        <v>75</v>
      </c>
      <c r="T23" s="71">
        <v>75</v>
      </c>
      <c r="U23" s="71">
        <v>75</v>
      </c>
      <c r="V23" s="71">
        <v>75</v>
      </c>
      <c r="W23" s="71">
        <v>75</v>
      </c>
      <c r="X23" s="71">
        <f>SUM(G23:W23)</f>
        <v>500</v>
      </c>
      <c r="Y23" s="125">
        <f>SUM( O23:S23)</f>
        <v>200</v>
      </c>
      <c r="Z23" s="71">
        <f t="shared" ref="Z23:Z28" si="7">SUM(T23:W23)</f>
        <v>300</v>
      </c>
      <c r="AA23" s="71">
        <v>189</v>
      </c>
    </row>
    <row r="24" spans="1:27" ht="15.75" thickBot="1" x14ac:dyDescent="0.3">
      <c r="B24" s="81"/>
      <c r="D24" s="82"/>
      <c r="E24" s="82"/>
      <c r="F24" s="83"/>
      <c r="G24" s="72"/>
      <c r="H24" s="72"/>
      <c r="I24" s="72"/>
      <c r="J24" s="72"/>
      <c r="K24" s="72"/>
      <c r="L24" s="72"/>
      <c r="M24" s="72"/>
      <c r="N24" s="72"/>
      <c r="O24" s="75"/>
      <c r="P24" s="75"/>
      <c r="Q24" s="75"/>
      <c r="R24" s="75"/>
      <c r="S24" s="75"/>
      <c r="T24" s="75"/>
      <c r="U24" s="75"/>
      <c r="V24" s="75"/>
      <c r="W24" s="75"/>
      <c r="X24" s="72"/>
      <c r="Y24" s="71"/>
      <c r="Z24" s="71"/>
      <c r="AA24" s="7"/>
    </row>
    <row r="25" spans="1:27" ht="27" thickBot="1" x14ac:dyDescent="0.3">
      <c r="A25" s="96"/>
      <c r="B25" s="97" t="s">
        <v>98</v>
      </c>
      <c r="C25" s="98">
        <v>39049</v>
      </c>
      <c r="D25" s="99" t="s">
        <v>85</v>
      </c>
      <c r="E25" s="100" t="s">
        <v>17</v>
      </c>
      <c r="F25" s="100" t="s">
        <v>229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144">
        <v>0</v>
      </c>
      <c r="P25" s="144">
        <v>50</v>
      </c>
      <c r="Q25" s="144">
        <v>50</v>
      </c>
      <c r="R25" s="144">
        <v>50</v>
      </c>
      <c r="S25" s="144">
        <v>50</v>
      </c>
      <c r="T25" s="71">
        <v>50</v>
      </c>
      <c r="U25" s="71">
        <v>50</v>
      </c>
      <c r="V25" s="71">
        <v>50</v>
      </c>
      <c r="W25" s="71">
        <v>23</v>
      </c>
      <c r="X25" s="71">
        <f>SUM(G25:W25)</f>
        <v>373</v>
      </c>
      <c r="Y25" s="125">
        <f>SUM( O25:S25)</f>
        <v>200</v>
      </c>
      <c r="Z25" s="71">
        <f t="shared" si="7"/>
        <v>173</v>
      </c>
      <c r="AA25" s="71"/>
    </row>
    <row r="26" spans="1:27" ht="15.75" thickBot="1" x14ac:dyDescent="0.3">
      <c r="B26" s="81"/>
      <c r="E26" s="82"/>
      <c r="F26" s="8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1"/>
      <c r="AA26" s="72"/>
    </row>
    <row r="27" spans="1:27" ht="27" thickBot="1" x14ac:dyDescent="0.3">
      <c r="A27" s="209" t="s">
        <v>99</v>
      </c>
      <c r="B27" s="101" t="s">
        <v>99</v>
      </c>
      <c r="C27" s="102"/>
      <c r="D27" s="103" t="s">
        <v>273</v>
      </c>
      <c r="E27" s="104" t="s">
        <v>15</v>
      </c>
      <c r="F27" s="100" t="s">
        <v>229</v>
      </c>
      <c r="G27" s="73">
        <v>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145">
        <v>0</v>
      </c>
      <c r="P27" s="145">
        <v>20</v>
      </c>
      <c r="Q27" s="145">
        <v>30</v>
      </c>
      <c r="R27" s="145">
        <v>41</v>
      </c>
      <c r="S27" s="145">
        <v>0</v>
      </c>
      <c r="T27" s="73">
        <v>0</v>
      </c>
      <c r="U27" s="73">
        <v>0</v>
      </c>
      <c r="V27" s="73">
        <v>0</v>
      </c>
      <c r="W27" s="73">
        <v>0</v>
      </c>
      <c r="X27" s="73">
        <f>SUM(G27:W27)</f>
        <v>91</v>
      </c>
      <c r="Y27" s="126">
        <f>SUM(O27:S27)</f>
        <v>91</v>
      </c>
      <c r="Z27" s="71">
        <f t="shared" si="7"/>
        <v>0</v>
      </c>
      <c r="AA27" s="73"/>
    </row>
    <row r="28" spans="1:27" ht="39.75" thickBot="1" x14ac:dyDescent="0.3">
      <c r="A28" s="210"/>
      <c r="B28" s="105">
        <v>37022</v>
      </c>
      <c r="C28" s="1">
        <v>35503</v>
      </c>
      <c r="D28" s="23" t="s">
        <v>228</v>
      </c>
      <c r="E28" s="23" t="s">
        <v>15</v>
      </c>
      <c r="F28" s="23" t="s">
        <v>230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2">
        <v>0</v>
      </c>
      <c r="N28" s="2">
        <v>31</v>
      </c>
      <c r="O28" s="12">
        <v>20</v>
      </c>
      <c r="P28" s="12">
        <v>40</v>
      </c>
      <c r="Q28" s="12">
        <v>38</v>
      </c>
      <c r="R28" s="12">
        <v>0</v>
      </c>
      <c r="S28" s="12">
        <v>0</v>
      </c>
      <c r="T28" s="2">
        <v>0</v>
      </c>
      <c r="U28" s="2">
        <v>0</v>
      </c>
      <c r="V28" s="2">
        <v>0</v>
      </c>
      <c r="W28" s="2">
        <v>0</v>
      </c>
      <c r="X28" s="73">
        <f>SUM(G28:W28)</f>
        <v>129</v>
      </c>
      <c r="Y28" s="126">
        <f>SUM(O28:S28)</f>
        <v>98</v>
      </c>
      <c r="Z28" s="71">
        <f t="shared" si="7"/>
        <v>0</v>
      </c>
      <c r="AA28" s="2"/>
    </row>
    <row r="29" spans="1:27" ht="15.75" thickBot="1" x14ac:dyDescent="0.3">
      <c r="A29" s="106"/>
      <c r="B29" s="206" t="s">
        <v>227</v>
      </c>
      <c r="C29" s="207"/>
      <c r="D29" s="208"/>
      <c r="E29" s="107"/>
      <c r="F29" s="107"/>
      <c r="G29" s="108">
        <f>SUM(G27:G28)</f>
        <v>0</v>
      </c>
      <c r="H29" s="108">
        <f t="shared" ref="H29:Z29" si="8">SUM(H27:H28)</f>
        <v>0</v>
      </c>
      <c r="I29" s="108">
        <f t="shared" si="8"/>
        <v>0</v>
      </c>
      <c r="J29" s="108">
        <f t="shared" si="8"/>
        <v>0</v>
      </c>
      <c r="K29" s="108">
        <f t="shared" si="8"/>
        <v>0</v>
      </c>
      <c r="L29" s="108">
        <f t="shared" si="8"/>
        <v>0</v>
      </c>
      <c r="M29" s="108">
        <f t="shared" si="8"/>
        <v>0</v>
      </c>
      <c r="N29" s="108">
        <v>0</v>
      </c>
      <c r="O29" s="62">
        <f t="shared" si="8"/>
        <v>20</v>
      </c>
      <c r="P29" s="62">
        <f t="shared" si="8"/>
        <v>60</v>
      </c>
      <c r="Q29" s="62">
        <f t="shared" si="8"/>
        <v>68</v>
      </c>
      <c r="R29" s="62">
        <f t="shared" si="8"/>
        <v>41</v>
      </c>
      <c r="S29" s="62">
        <f t="shared" si="8"/>
        <v>0</v>
      </c>
      <c r="T29" s="46">
        <f t="shared" si="8"/>
        <v>0</v>
      </c>
      <c r="U29" s="46">
        <f t="shared" si="8"/>
        <v>0</v>
      </c>
      <c r="V29" s="46">
        <f t="shared" si="8"/>
        <v>0</v>
      </c>
      <c r="W29" s="46">
        <f t="shared" si="8"/>
        <v>0</v>
      </c>
      <c r="X29" s="46">
        <f t="shared" si="8"/>
        <v>220</v>
      </c>
      <c r="Y29" s="181">
        <f>SUM(O29:S29)</f>
        <v>189</v>
      </c>
      <c r="Z29" s="46">
        <f t="shared" si="8"/>
        <v>0</v>
      </c>
      <c r="AA29" s="108"/>
    </row>
    <row r="30" spans="1:27" ht="15.75" thickBot="1" x14ac:dyDescent="0.3">
      <c r="B30" s="80"/>
      <c r="C30" s="80"/>
      <c r="D30" s="80"/>
      <c r="E30" s="82"/>
      <c r="F30" s="8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3"/>
      <c r="Z30" s="72"/>
      <c r="AA30" s="72"/>
    </row>
    <row r="31" spans="1:27" ht="27" thickBot="1" x14ac:dyDescent="0.3">
      <c r="A31" s="96"/>
      <c r="B31" s="97" t="s">
        <v>100</v>
      </c>
      <c r="C31" s="98">
        <v>39005</v>
      </c>
      <c r="D31" s="99" t="s">
        <v>86</v>
      </c>
      <c r="E31" s="100" t="s">
        <v>89</v>
      </c>
      <c r="F31" s="100" t="s">
        <v>229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144">
        <v>0</v>
      </c>
      <c r="P31" s="144">
        <v>25</v>
      </c>
      <c r="Q31" s="144">
        <v>50</v>
      </c>
      <c r="R31" s="144">
        <v>50</v>
      </c>
      <c r="S31" s="144">
        <v>50</v>
      </c>
      <c r="T31" s="71">
        <v>21</v>
      </c>
      <c r="U31" s="71">
        <v>0</v>
      </c>
      <c r="V31" s="71">
        <v>0</v>
      </c>
      <c r="W31" s="71">
        <v>0</v>
      </c>
      <c r="X31" s="71">
        <f>SUM(G31:W31)</f>
        <v>196</v>
      </c>
      <c r="Y31" s="126">
        <f>SUM(O31:S31)</f>
        <v>175</v>
      </c>
      <c r="Z31" s="71">
        <f>SUM(T31:W31)</f>
        <v>21</v>
      </c>
      <c r="AA31" s="71"/>
    </row>
    <row r="32" spans="1:27" ht="15.75" thickBot="1" x14ac:dyDescent="0.3">
      <c r="B32" s="81"/>
      <c r="E32" s="82"/>
      <c r="F32" s="8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3"/>
      <c r="Z32" s="72"/>
      <c r="AA32" s="72"/>
    </row>
    <row r="33" spans="1:27" ht="27" thickBot="1" x14ac:dyDescent="0.3">
      <c r="A33" s="214" t="s">
        <v>101</v>
      </c>
      <c r="B33" s="138" t="s">
        <v>101</v>
      </c>
      <c r="C33" s="139">
        <v>36491</v>
      </c>
      <c r="D33" s="140" t="s">
        <v>240</v>
      </c>
      <c r="E33" s="140" t="s">
        <v>89</v>
      </c>
      <c r="F33" s="141" t="s">
        <v>79</v>
      </c>
      <c r="G33" s="142">
        <v>0</v>
      </c>
      <c r="H33" s="142">
        <v>0</v>
      </c>
      <c r="I33" s="142">
        <v>0</v>
      </c>
      <c r="J33" s="142">
        <v>0</v>
      </c>
      <c r="K33" s="142">
        <v>0</v>
      </c>
      <c r="L33" s="142">
        <v>0</v>
      </c>
      <c r="M33" s="142">
        <v>0</v>
      </c>
      <c r="N33" s="142">
        <v>0</v>
      </c>
      <c r="O33" s="146">
        <v>50</v>
      </c>
      <c r="P33" s="146">
        <v>50</v>
      </c>
      <c r="Q33" s="146">
        <v>50</v>
      </c>
      <c r="R33" s="146">
        <v>28</v>
      </c>
      <c r="S33" s="146">
        <v>10</v>
      </c>
      <c r="T33" s="142">
        <v>0</v>
      </c>
      <c r="U33" s="142">
        <v>0</v>
      </c>
      <c r="V33" s="142">
        <v>0</v>
      </c>
      <c r="W33" s="142">
        <v>0</v>
      </c>
      <c r="X33" s="142">
        <f>SUM(G33:W33)</f>
        <v>188</v>
      </c>
      <c r="Y33" s="126">
        <f>SUM(O33:S33)</f>
        <v>188</v>
      </c>
      <c r="Z33" s="142">
        <f>SUM(T33:W33)</f>
        <v>0</v>
      </c>
      <c r="AA33" s="142"/>
    </row>
    <row r="34" spans="1:27" ht="120" x14ac:dyDescent="0.25">
      <c r="A34" s="215"/>
      <c r="B34" s="182" t="s">
        <v>101</v>
      </c>
      <c r="C34" s="183" t="s">
        <v>330</v>
      </c>
      <c r="D34" s="150" t="s">
        <v>274</v>
      </c>
      <c r="E34" s="150" t="s">
        <v>89</v>
      </c>
      <c r="F34" s="184" t="s">
        <v>229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69">
        <v>0</v>
      </c>
      <c r="P34" s="69">
        <v>50</v>
      </c>
      <c r="Q34" s="69">
        <v>75</v>
      </c>
      <c r="R34" s="69">
        <v>100</v>
      </c>
      <c r="S34" s="69">
        <v>82</v>
      </c>
      <c r="T34" s="70">
        <v>0</v>
      </c>
      <c r="U34" s="70">
        <v>0</v>
      </c>
      <c r="V34" s="70">
        <v>0</v>
      </c>
      <c r="W34" s="70">
        <v>0</v>
      </c>
      <c r="X34" s="70">
        <f>SUM(O34:W34)</f>
        <v>307</v>
      </c>
      <c r="Y34" s="185">
        <f>SUM(O34:S34)</f>
        <v>307</v>
      </c>
      <c r="Z34" s="142">
        <f>SUM(T34:W34)</f>
        <v>0</v>
      </c>
      <c r="AA34" s="70"/>
    </row>
    <row r="35" spans="1:27" ht="27" thickBot="1" x14ac:dyDescent="0.3">
      <c r="A35" s="195"/>
      <c r="B35" s="206" t="s">
        <v>329</v>
      </c>
      <c r="C35" s="207"/>
      <c r="D35" s="208"/>
      <c r="E35" s="107" t="s">
        <v>89</v>
      </c>
      <c r="F35" s="196"/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62">
        <f>SUM(O33:O34)</f>
        <v>50</v>
      </c>
      <c r="P35" s="62">
        <f t="shared" ref="P35:W35" si="9">SUM(P33:P34)</f>
        <v>100</v>
      </c>
      <c r="Q35" s="62">
        <f t="shared" si="9"/>
        <v>125</v>
      </c>
      <c r="R35" s="62">
        <f t="shared" si="9"/>
        <v>128</v>
      </c>
      <c r="S35" s="62">
        <f t="shared" si="9"/>
        <v>92</v>
      </c>
      <c r="T35" s="46">
        <f t="shared" si="9"/>
        <v>0</v>
      </c>
      <c r="U35" s="46">
        <f t="shared" si="9"/>
        <v>0</v>
      </c>
      <c r="V35" s="46">
        <f t="shared" si="9"/>
        <v>0</v>
      </c>
      <c r="W35" s="46">
        <f t="shared" si="9"/>
        <v>0</v>
      </c>
      <c r="X35" s="108">
        <f>SUM(O35:W35)</f>
        <v>495</v>
      </c>
      <c r="Y35" s="197">
        <f>SUM(O35:S35)</f>
        <v>495</v>
      </c>
      <c r="Z35" s="108"/>
      <c r="AA35" s="108"/>
    </row>
    <row r="36" spans="1:27" ht="15.75" thickBot="1" x14ac:dyDescent="0.3">
      <c r="B36" s="81"/>
      <c r="E36" s="82"/>
      <c r="F36" s="8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186"/>
      <c r="Z36" s="72"/>
      <c r="AA36" s="72"/>
    </row>
    <row r="37" spans="1:27" ht="27" thickBot="1" x14ac:dyDescent="0.3">
      <c r="A37" s="96"/>
      <c r="B37" s="97" t="s">
        <v>102</v>
      </c>
      <c r="C37" s="98">
        <v>37112</v>
      </c>
      <c r="D37" s="99" t="s">
        <v>87</v>
      </c>
      <c r="E37" s="100" t="s">
        <v>89</v>
      </c>
      <c r="F37" s="100" t="s">
        <v>231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144">
        <v>0</v>
      </c>
      <c r="P37" s="144">
        <v>50</v>
      </c>
      <c r="Q37" s="144">
        <v>75</v>
      </c>
      <c r="R37" s="144">
        <v>75</v>
      </c>
      <c r="S37" s="144">
        <v>75</v>
      </c>
      <c r="T37" s="71">
        <v>75</v>
      </c>
      <c r="U37" s="71">
        <v>75</v>
      </c>
      <c r="V37" s="71">
        <v>75</v>
      </c>
      <c r="W37" s="71">
        <v>75</v>
      </c>
      <c r="X37" s="71">
        <f>SUM(G37:W37)</f>
        <v>575</v>
      </c>
      <c r="Y37" s="126">
        <f>SUM(O37:S37)</f>
        <v>275</v>
      </c>
      <c r="Z37" s="71">
        <f>SUM(T37:W37)</f>
        <v>300</v>
      </c>
      <c r="AA37" s="71">
        <v>46</v>
      </c>
    </row>
    <row r="38" spans="1:27" ht="15.75" thickBot="1" x14ac:dyDescent="0.3">
      <c r="B38" s="81"/>
      <c r="E38" s="82"/>
      <c r="F38" s="8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3"/>
      <c r="Z38" s="72"/>
      <c r="AA38" s="72"/>
    </row>
    <row r="39" spans="1:27" s="6" customFormat="1" ht="39.75" thickBot="1" x14ac:dyDescent="0.3">
      <c r="A39" s="131"/>
      <c r="B39" s="161" t="s">
        <v>94</v>
      </c>
      <c r="C39" s="71">
        <v>38497</v>
      </c>
      <c r="D39" s="100" t="s">
        <v>153</v>
      </c>
      <c r="E39" s="79" t="s">
        <v>20</v>
      </c>
      <c r="F39" s="89" t="s">
        <v>275</v>
      </c>
      <c r="G39" s="98">
        <v>0</v>
      </c>
      <c r="H39" s="98">
        <v>0</v>
      </c>
      <c r="I39" s="98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144">
        <v>60</v>
      </c>
      <c r="P39" s="144">
        <v>60</v>
      </c>
      <c r="Q39" s="144">
        <v>60</v>
      </c>
      <c r="R39" s="144">
        <v>60</v>
      </c>
      <c r="S39" s="144">
        <v>60</v>
      </c>
      <c r="T39" s="71">
        <v>50</v>
      </c>
      <c r="U39" s="71">
        <v>0</v>
      </c>
      <c r="V39" s="71">
        <v>0</v>
      </c>
      <c r="W39" s="71">
        <v>0</v>
      </c>
      <c r="X39" s="71">
        <v>360</v>
      </c>
      <c r="Y39" s="126">
        <f>SUM(O39:S39)</f>
        <v>300</v>
      </c>
      <c r="Z39" s="71">
        <f>SUM(T39:W39)</f>
        <v>50</v>
      </c>
      <c r="AA39" s="59"/>
    </row>
    <row r="40" spans="1:27" s="6" customFormat="1" ht="15.75" thickBot="1" x14ac:dyDescent="0.3">
      <c r="A40" s="74"/>
      <c r="B40" s="75"/>
      <c r="C40" s="75"/>
      <c r="D40" s="76"/>
      <c r="E40" s="48"/>
      <c r="F40" s="77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X40" s="48"/>
      <c r="Y40" s="73"/>
      <c r="Z40" s="72"/>
    </row>
    <row r="41" spans="1:27" ht="27" thickBot="1" x14ac:dyDescent="0.3">
      <c r="A41" s="96"/>
      <c r="B41" s="97" t="s">
        <v>95</v>
      </c>
      <c r="C41" s="98">
        <v>35595</v>
      </c>
      <c r="D41" s="100" t="s">
        <v>81</v>
      </c>
      <c r="E41" s="100" t="s">
        <v>82</v>
      </c>
      <c r="F41" s="100" t="s">
        <v>158</v>
      </c>
      <c r="G41" s="98">
        <v>0</v>
      </c>
      <c r="H41" s="98">
        <v>0</v>
      </c>
      <c r="I41" s="98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144">
        <v>0</v>
      </c>
      <c r="P41" s="144">
        <v>10</v>
      </c>
      <c r="Q41" s="144">
        <v>55</v>
      </c>
      <c r="R41" s="144">
        <v>55</v>
      </c>
      <c r="S41" s="144">
        <v>25</v>
      </c>
      <c r="T41" s="71">
        <v>55</v>
      </c>
      <c r="U41" s="71">
        <v>0</v>
      </c>
      <c r="V41" s="71">
        <v>0</v>
      </c>
      <c r="W41" s="71">
        <v>0</v>
      </c>
      <c r="X41" s="71">
        <f>SUM(G41:W41)</f>
        <v>200</v>
      </c>
      <c r="Y41" s="126">
        <f>SUM(O41:S41)</f>
        <v>145</v>
      </c>
      <c r="Z41" s="71">
        <f>SUM(T41:W41)</f>
        <v>55</v>
      </c>
      <c r="AA41" s="109"/>
    </row>
    <row r="42" spans="1:27" ht="15.75" thickBot="1" x14ac:dyDescent="0.3">
      <c r="B42" s="81"/>
      <c r="D42" s="82"/>
      <c r="E42" s="82"/>
      <c r="F42" s="82"/>
      <c r="G42" s="7"/>
      <c r="H42" s="7"/>
      <c r="I42" s="7"/>
      <c r="J42" s="7"/>
      <c r="K42" s="72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2"/>
      <c r="Y42" s="73"/>
      <c r="Z42" s="72"/>
    </row>
    <row r="43" spans="1:27" ht="45.75" thickBot="1" x14ac:dyDescent="0.3">
      <c r="A43" s="96"/>
      <c r="B43" s="161" t="s">
        <v>137</v>
      </c>
      <c r="C43" s="198" t="s">
        <v>334</v>
      </c>
      <c r="D43" s="100" t="s">
        <v>138</v>
      </c>
      <c r="E43" s="100" t="s">
        <v>15</v>
      </c>
      <c r="F43" s="100" t="s">
        <v>231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144">
        <v>50</v>
      </c>
      <c r="P43" s="144">
        <v>50</v>
      </c>
      <c r="Q43" s="144">
        <v>75</v>
      </c>
      <c r="R43" s="144">
        <v>75</v>
      </c>
      <c r="S43" s="144">
        <v>75</v>
      </c>
      <c r="T43" s="71">
        <v>55</v>
      </c>
      <c r="U43" s="71">
        <v>0</v>
      </c>
      <c r="V43" s="71">
        <v>0</v>
      </c>
      <c r="W43" s="71">
        <v>0</v>
      </c>
      <c r="X43" s="71">
        <f>SUM(G43:W43)</f>
        <v>380</v>
      </c>
      <c r="Y43" s="126">
        <f>SUM(O43:S43)</f>
        <v>325</v>
      </c>
      <c r="Z43" s="71">
        <f>SUM(T43:W43)</f>
        <v>55</v>
      </c>
      <c r="AA43" s="71"/>
    </row>
    <row r="44" spans="1:27" ht="15.75" thickBot="1" x14ac:dyDescent="0.3">
      <c r="B44" s="81"/>
      <c r="D44" s="82"/>
      <c r="E44" s="82"/>
      <c r="F44" s="82"/>
      <c r="G44" s="72"/>
      <c r="H44" s="72"/>
      <c r="I44" s="72"/>
      <c r="J44" s="72"/>
      <c r="K44" s="72"/>
      <c r="L44" s="72"/>
      <c r="M44" s="72"/>
      <c r="N44" s="72"/>
      <c r="O44" s="72"/>
      <c r="P44" s="90"/>
      <c r="Q44" s="90"/>
      <c r="R44" s="90"/>
      <c r="S44" s="90"/>
      <c r="T44" s="90"/>
      <c r="U44" s="72"/>
      <c r="V44" s="72"/>
      <c r="W44" s="72"/>
      <c r="X44" s="72"/>
      <c r="Y44" s="73"/>
      <c r="Z44" s="72"/>
      <c r="AA44" s="72"/>
    </row>
    <row r="45" spans="1:27" ht="27" thickBot="1" x14ac:dyDescent="0.3">
      <c r="A45" s="96"/>
      <c r="B45" s="97" t="s">
        <v>103</v>
      </c>
      <c r="C45" s="98">
        <v>37237</v>
      </c>
      <c r="D45" s="100" t="s">
        <v>88</v>
      </c>
      <c r="E45" s="99" t="s">
        <v>15</v>
      </c>
      <c r="F45" s="100" t="s">
        <v>229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144">
        <v>0</v>
      </c>
      <c r="P45" s="144">
        <v>23</v>
      </c>
      <c r="Q45" s="144">
        <v>50</v>
      </c>
      <c r="R45" s="144">
        <v>0</v>
      </c>
      <c r="S45" s="144">
        <v>0</v>
      </c>
      <c r="T45" s="71">
        <v>0</v>
      </c>
      <c r="U45" s="71">
        <v>0</v>
      </c>
      <c r="V45" s="71">
        <v>0</v>
      </c>
      <c r="W45" s="71">
        <v>0</v>
      </c>
      <c r="X45" s="71">
        <f>SUM(G45:W45)</f>
        <v>73</v>
      </c>
      <c r="Y45" s="126">
        <f>SUM(O45:S45)</f>
        <v>73</v>
      </c>
      <c r="Z45" s="71">
        <f>SUM(S45:W45)</f>
        <v>0</v>
      </c>
      <c r="AA45" s="71"/>
    </row>
    <row r="46" spans="1:27" ht="15.75" thickBot="1" x14ac:dyDescent="0.3">
      <c r="B46" s="81"/>
      <c r="D46" s="82"/>
      <c r="F46" s="8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</row>
    <row r="47" spans="1:27" s="6" customFormat="1" ht="15.75" thickBot="1" x14ac:dyDescent="0.3">
      <c r="A47" s="58"/>
      <c r="B47" s="78"/>
      <c r="C47" s="78"/>
      <c r="D47" s="203" t="s">
        <v>233</v>
      </c>
      <c r="E47" s="203"/>
      <c r="F47" s="110"/>
      <c r="G47" s="78">
        <f>G17+G19+G21+G23+G25+G29+G31+G33+G37+G39+G41+G43+G45</f>
        <v>34</v>
      </c>
      <c r="H47" s="78">
        <f t="shared" ref="H47:M47" si="10">H17+H19+H21+H23+H25+H29+H31+H33+H37+H39+H41+H43+H45</f>
        <v>115</v>
      </c>
      <c r="I47" s="78">
        <f t="shared" si="10"/>
        <v>141</v>
      </c>
      <c r="J47" s="78">
        <f t="shared" si="10"/>
        <v>181</v>
      </c>
      <c r="K47" s="78">
        <f t="shared" si="10"/>
        <v>280</v>
      </c>
      <c r="L47" s="78">
        <f>L17+L19+L21+L23+L25+L29+L31+L33+L37+L39+L41+L43+L45</f>
        <v>217</v>
      </c>
      <c r="M47" s="78">
        <f t="shared" si="10"/>
        <v>186</v>
      </c>
      <c r="N47" s="78">
        <f>SUM(N3:N16,N19,N21,N23,N25,N27:N28,N31,N33:N34,N37,N39,N41,N43,N45)</f>
        <v>294</v>
      </c>
      <c r="O47" s="147">
        <f t="shared" ref="O47:AA47" si="11">O17+O19+O21+O23+O25+O29+O31+O33+O34+O37+O39+O41+O43+O45</f>
        <v>410</v>
      </c>
      <c r="P47" s="147">
        <f t="shared" si="11"/>
        <v>738</v>
      </c>
      <c r="Q47" s="147">
        <f t="shared" si="11"/>
        <v>1078</v>
      </c>
      <c r="R47" s="147">
        <f t="shared" si="11"/>
        <v>1144</v>
      </c>
      <c r="S47" s="147">
        <f t="shared" si="11"/>
        <v>1167</v>
      </c>
      <c r="T47" s="78">
        <f t="shared" si="11"/>
        <v>1031</v>
      </c>
      <c r="U47" s="78">
        <f t="shared" si="11"/>
        <v>825</v>
      </c>
      <c r="V47" s="78">
        <f t="shared" si="11"/>
        <v>787</v>
      </c>
      <c r="W47" s="78">
        <f t="shared" si="11"/>
        <v>573</v>
      </c>
      <c r="X47" s="78">
        <f t="shared" si="11"/>
        <v>9216</v>
      </c>
      <c r="Y47" s="127">
        <f t="shared" si="11"/>
        <v>4537</v>
      </c>
      <c r="Z47" s="78">
        <f t="shared" si="11"/>
        <v>3216</v>
      </c>
      <c r="AA47" s="78">
        <f t="shared" si="11"/>
        <v>940</v>
      </c>
    </row>
  </sheetData>
  <sheetProtection algorithmName="SHA-512" hashValue="3g7t6N0PXInst6SIlE06F1gXYY2zoemudb5N5NzxuPqMI6BCkEyzrZ/5UYNvJC2ZHRaHImCuRVuLMeIFzvuqYQ==" saltValue="35si+6DXO7qj0SyJvLchLg==" spinCount="100000" sheet="1" objects="1" scenarios="1"/>
  <mergeCells count="7">
    <mergeCell ref="D47:E47"/>
    <mergeCell ref="B17:F17"/>
    <mergeCell ref="B29:D29"/>
    <mergeCell ref="A27:A28"/>
    <mergeCell ref="A3:A15"/>
    <mergeCell ref="A33:A34"/>
    <mergeCell ref="B35:D3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3"/>
  <sheetViews>
    <sheetView zoomScale="96" zoomScaleNormal="96" workbookViewId="0">
      <selection activeCell="Q20" sqref="Q20"/>
    </sheetView>
  </sheetViews>
  <sheetFormatPr defaultColWidth="9.140625" defaultRowHeight="15" x14ac:dyDescent="0.25"/>
  <cols>
    <col min="1" max="1" width="26.85546875" style="3" customWidth="1"/>
    <col min="2" max="11" width="9.140625" style="3"/>
    <col min="12" max="12" width="11.42578125" style="3" customWidth="1"/>
    <col min="13" max="13" width="12.28515625" style="3" customWidth="1"/>
    <col min="14" max="14" width="11.28515625" style="3" customWidth="1"/>
    <col min="15" max="15" width="12.42578125" style="3" customWidth="1"/>
    <col min="16" max="16" width="8.7109375" style="3" customWidth="1"/>
    <col min="17" max="18" width="11.7109375" style="3" customWidth="1"/>
    <col min="19" max="16384" width="9.140625" style="3"/>
  </cols>
  <sheetData>
    <row r="2" spans="1:17" ht="15.75" thickBot="1" x14ac:dyDescent="0.3"/>
    <row r="3" spans="1:17" s="6" customFormat="1" ht="15.75" thickBot="1" x14ac:dyDescent="0.3">
      <c r="A3" s="88"/>
      <c r="B3" s="216"/>
      <c r="C3" s="216"/>
      <c r="D3" s="216"/>
      <c r="E3" s="158"/>
      <c r="F3" s="159"/>
      <c r="G3" s="84" t="s">
        <v>119</v>
      </c>
      <c r="H3" s="84"/>
      <c r="I3" s="84"/>
      <c r="J3" s="84"/>
      <c r="K3" s="86"/>
      <c r="L3" s="85"/>
      <c r="M3" s="59"/>
      <c r="N3" s="59"/>
      <c r="O3" s="187"/>
      <c r="P3" s="188"/>
    </row>
    <row r="4" spans="1:17" ht="56.25" x14ac:dyDescent="0.25">
      <c r="A4" s="87" t="s">
        <v>111</v>
      </c>
      <c r="B4" s="11" t="s">
        <v>57</v>
      </c>
      <c r="C4" s="11" t="s">
        <v>58</v>
      </c>
      <c r="D4" s="11" t="s">
        <v>59</v>
      </c>
      <c r="E4" s="132" t="s">
        <v>60</v>
      </c>
      <c r="F4" s="11" t="s">
        <v>61</v>
      </c>
      <c r="G4" s="16" t="s">
        <v>62</v>
      </c>
      <c r="H4" s="16" t="s">
        <v>63</v>
      </c>
      <c r="I4" s="16" t="s">
        <v>64</v>
      </c>
      <c r="J4" s="16" t="s">
        <v>65</v>
      </c>
      <c r="K4" s="54" t="s">
        <v>276</v>
      </c>
      <c r="L4" s="55" t="s">
        <v>6</v>
      </c>
      <c r="M4" s="56" t="s">
        <v>116</v>
      </c>
      <c r="N4" s="55" t="s">
        <v>332</v>
      </c>
      <c r="O4" s="57" t="s">
        <v>155</v>
      </c>
    </row>
    <row r="5" spans="1:17" x14ac:dyDescent="0.25">
      <c r="A5" s="4" t="s">
        <v>112</v>
      </c>
      <c r="B5" s="14">
        <f>'Sites with FPP'!G106</f>
        <v>712</v>
      </c>
      <c r="C5" s="14">
        <f>'Sites with FPP'!H106</f>
        <v>385</v>
      </c>
      <c r="D5" s="14">
        <f>'Sites with FPP'!I106</f>
        <v>237</v>
      </c>
      <c r="E5" s="155">
        <f>'Sites with FPP'!J106</f>
        <v>95</v>
      </c>
      <c r="F5" s="14">
        <f>'Sites with FPP'!K106</f>
        <v>20</v>
      </c>
      <c r="G5" s="1">
        <f>'Sites with FPP'!L106</f>
        <v>0</v>
      </c>
      <c r="H5" s="1">
        <f>'Sites with FPP'!M106</f>
        <v>0</v>
      </c>
      <c r="I5" s="1">
        <f>'Sites with FPP'!N106</f>
        <v>0</v>
      </c>
      <c r="J5" s="1">
        <f>'Sites with FPP'!O106</f>
        <v>0</v>
      </c>
      <c r="K5" s="14">
        <f t="shared" ref="K5:K12" si="0">SUM(B5:F5)</f>
        <v>1449</v>
      </c>
      <c r="L5" s="1">
        <f t="shared" ref="L5:L12" si="1">SUM(G5:J5)</f>
        <v>0</v>
      </c>
      <c r="M5" s="35">
        <f>SUM(B5:J5)</f>
        <v>1449</v>
      </c>
      <c r="N5" s="1">
        <v>3474</v>
      </c>
      <c r="O5" s="50"/>
    </row>
    <row r="6" spans="1:17" x14ac:dyDescent="0.25">
      <c r="A6" s="4" t="s">
        <v>113</v>
      </c>
      <c r="B6" s="14">
        <f>'Sites with OPP'!F18</f>
        <v>0</v>
      </c>
      <c r="C6" s="14">
        <f>'Sites with OPP'!G18</f>
        <v>77</v>
      </c>
      <c r="D6" s="14">
        <f>'Sites with OPP'!H18</f>
        <v>96</v>
      </c>
      <c r="E6" s="155">
        <f>'Sites with OPP'!I18</f>
        <v>50</v>
      </c>
      <c r="F6" s="14">
        <f>'Sites with OPP'!J18</f>
        <v>45</v>
      </c>
      <c r="G6" s="1">
        <f>'Sites with OPP'!K18</f>
        <v>0</v>
      </c>
      <c r="H6" s="1">
        <f>'Sites with OPP'!L18</f>
        <v>0</v>
      </c>
      <c r="I6" s="1">
        <f>'Sites with OPP'!M18</f>
        <v>0</v>
      </c>
      <c r="J6" s="1">
        <f>'Sites with OPP'!N18</f>
        <v>0</v>
      </c>
      <c r="K6" s="14">
        <f t="shared" si="0"/>
        <v>268</v>
      </c>
      <c r="L6" s="1">
        <f t="shared" si="1"/>
        <v>0</v>
      </c>
      <c r="M6" s="35">
        <f t="shared" ref="M6:M10" si="2">SUM(K6:L6)</f>
        <v>268</v>
      </c>
      <c r="N6" s="1"/>
      <c r="O6" s="50"/>
    </row>
    <row r="7" spans="1:17" x14ac:dyDescent="0.25">
      <c r="A7" s="4" t="s">
        <v>117</v>
      </c>
      <c r="B7" s="14">
        <f>'Sites with PN'!G8</f>
        <v>9</v>
      </c>
      <c r="C7" s="14">
        <f>'Sites with PN'!H8</f>
        <v>0</v>
      </c>
      <c r="D7" s="14">
        <f>'Sites with PN'!I8</f>
        <v>0</v>
      </c>
      <c r="E7" s="155">
        <f>'Sites with PN'!J8</f>
        <v>0</v>
      </c>
      <c r="F7" s="14">
        <f>'Sites with PN'!K8</f>
        <v>0</v>
      </c>
      <c r="G7" s="1">
        <f>'Sites with PN'!L8</f>
        <v>0</v>
      </c>
      <c r="H7" s="1">
        <f>'Sites with PN'!M8</f>
        <v>0</v>
      </c>
      <c r="I7" s="1">
        <f>'Sites with PN'!N8</f>
        <v>0</v>
      </c>
      <c r="J7" s="1">
        <f>'Sites with PN'!O8</f>
        <v>0</v>
      </c>
      <c r="K7" s="14">
        <f t="shared" si="0"/>
        <v>9</v>
      </c>
      <c r="L7" s="1">
        <f t="shared" si="1"/>
        <v>0</v>
      </c>
      <c r="M7" s="35">
        <f t="shared" si="2"/>
        <v>9</v>
      </c>
      <c r="N7" s="1">
        <v>130</v>
      </c>
      <c r="O7" s="50"/>
    </row>
    <row r="8" spans="1:17" x14ac:dyDescent="0.25">
      <c r="A8" s="4" t="s">
        <v>114</v>
      </c>
      <c r="B8" s="14">
        <f>'SHLAA sites'!F19</f>
        <v>0</v>
      </c>
      <c r="C8" s="14">
        <f>'SHLAA sites'!G19</f>
        <v>65</v>
      </c>
      <c r="D8" s="14">
        <f>'SHLAA sites'!H19</f>
        <v>300</v>
      </c>
      <c r="E8" s="155">
        <f>'SHLAA sites'!I19</f>
        <v>150</v>
      </c>
      <c r="F8" s="14">
        <f>'SHLAA sites'!J19</f>
        <v>21</v>
      </c>
      <c r="G8" s="1">
        <f>'SHLAA sites'!K19</f>
        <v>0</v>
      </c>
      <c r="H8" s="1">
        <f>'SHLAA sites'!L19</f>
        <v>0</v>
      </c>
      <c r="I8" s="1">
        <f>'SHLAA sites'!M19</f>
        <v>0</v>
      </c>
      <c r="J8" s="1">
        <f>'SHLAA sites'!N19</f>
        <v>0</v>
      </c>
      <c r="K8" s="14">
        <f t="shared" si="0"/>
        <v>536</v>
      </c>
      <c r="L8" s="1">
        <f t="shared" si="1"/>
        <v>0</v>
      </c>
      <c r="M8" s="35">
        <f t="shared" si="2"/>
        <v>536</v>
      </c>
      <c r="N8" s="1"/>
      <c r="O8" s="50"/>
    </row>
    <row r="9" spans="1:17" x14ac:dyDescent="0.25">
      <c r="A9" s="5" t="s">
        <v>232</v>
      </c>
      <c r="B9" s="14">
        <f>'Strategic Allocations'!O47</f>
        <v>410</v>
      </c>
      <c r="C9" s="14">
        <f>'Strategic Allocations'!P47</f>
        <v>738</v>
      </c>
      <c r="D9" s="14">
        <f>'Strategic Allocations'!Q47</f>
        <v>1078</v>
      </c>
      <c r="E9" s="155">
        <f>'Strategic Allocations'!R47</f>
        <v>1144</v>
      </c>
      <c r="F9" s="14">
        <f>'Strategic Allocations'!S47</f>
        <v>1167</v>
      </c>
      <c r="G9" s="1">
        <f>'Strategic Allocations'!T47</f>
        <v>1031</v>
      </c>
      <c r="H9" s="1">
        <f>'Strategic Allocations'!U47</f>
        <v>825</v>
      </c>
      <c r="I9" s="1">
        <f>'Strategic Allocations'!V47</f>
        <v>787</v>
      </c>
      <c r="J9" s="1">
        <f>'Strategic Allocations'!W47</f>
        <v>573</v>
      </c>
      <c r="K9" s="14">
        <f t="shared" si="0"/>
        <v>4537</v>
      </c>
      <c r="L9" s="1">
        <f t="shared" si="1"/>
        <v>3216</v>
      </c>
      <c r="M9" s="35">
        <f>SUM(K9:L9)</f>
        <v>7753</v>
      </c>
      <c r="N9" s="1">
        <v>1448</v>
      </c>
      <c r="O9" s="51">
        <f>'Strategic Allocations'!AA47</f>
        <v>940</v>
      </c>
    </row>
    <row r="10" spans="1:17" ht="15.75" thickBot="1" x14ac:dyDescent="0.3">
      <c r="A10" s="4" t="s">
        <v>118</v>
      </c>
      <c r="B10" s="14">
        <v>22</v>
      </c>
      <c r="C10" s="14">
        <v>22</v>
      </c>
      <c r="D10" s="14">
        <v>22</v>
      </c>
      <c r="E10" s="155">
        <v>22</v>
      </c>
      <c r="F10" s="14">
        <v>22</v>
      </c>
      <c r="G10" s="1">
        <v>22</v>
      </c>
      <c r="H10" s="1">
        <v>22</v>
      </c>
      <c r="I10" s="1">
        <v>22</v>
      </c>
      <c r="J10" s="1">
        <v>22</v>
      </c>
      <c r="K10" s="14">
        <f t="shared" si="0"/>
        <v>110</v>
      </c>
      <c r="L10" s="1">
        <f t="shared" si="1"/>
        <v>88</v>
      </c>
      <c r="M10" s="35">
        <f t="shared" si="2"/>
        <v>198</v>
      </c>
      <c r="N10" s="1"/>
      <c r="O10" s="52"/>
    </row>
    <row r="11" spans="1:17" s="26" customFormat="1" ht="58.5" customHeight="1" x14ac:dyDescent="0.25">
      <c r="A11" s="111" t="s">
        <v>136</v>
      </c>
      <c r="B11" s="112">
        <v>-18</v>
      </c>
      <c r="C11" s="112">
        <v>-18</v>
      </c>
      <c r="D11" s="112">
        <v>-18</v>
      </c>
      <c r="E11" s="156">
        <v>-18</v>
      </c>
      <c r="F11" s="112">
        <v>-18</v>
      </c>
      <c r="G11" s="113">
        <v>-18</v>
      </c>
      <c r="H11" s="113">
        <v>-18</v>
      </c>
      <c r="I11" s="113">
        <v>-18</v>
      </c>
      <c r="J11" s="113">
        <v>-18</v>
      </c>
      <c r="K11" s="114">
        <f t="shared" si="0"/>
        <v>-90</v>
      </c>
      <c r="L11" s="17">
        <f t="shared" si="1"/>
        <v>-72</v>
      </c>
      <c r="M11" s="115">
        <f>SUM(K11:L11)</f>
        <v>-162</v>
      </c>
      <c r="N11" s="17"/>
      <c r="O11" s="116"/>
      <c r="P11" s="117" t="s">
        <v>154</v>
      </c>
      <c r="Q11" s="118" t="s">
        <v>167</v>
      </c>
    </row>
    <row r="12" spans="1:17" ht="15.75" thickBot="1" x14ac:dyDescent="0.3">
      <c r="A12" s="53" t="s">
        <v>115</v>
      </c>
      <c r="B12" s="13">
        <f t="shared" ref="B12:G12" si="3">SUM(B5:B11)</f>
        <v>1135</v>
      </c>
      <c r="C12" s="13">
        <f t="shared" si="3"/>
        <v>1269</v>
      </c>
      <c r="D12" s="13">
        <f t="shared" si="3"/>
        <v>1715</v>
      </c>
      <c r="E12" s="157">
        <f t="shared" si="3"/>
        <v>1443</v>
      </c>
      <c r="F12" s="13">
        <f t="shared" si="3"/>
        <v>1257</v>
      </c>
      <c r="G12" s="28">
        <f t="shared" si="3"/>
        <v>1035</v>
      </c>
      <c r="H12" s="28">
        <f t="shared" ref="H12:J12" si="4">SUM(H5:H11)</f>
        <v>829</v>
      </c>
      <c r="I12" s="28">
        <f t="shared" si="4"/>
        <v>791</v>
      </c>
      <c r="J12" s="28">
        <f t="shared" si="4"/>
        <v>577</v>
      </c>
      <c r="K12" s="13">
        <f t="shared" si="0"/>
        <v>6819</v>
      </c>
      <c r="L12" s="28">
        <f t="shared" si="1"/>
        <v>3232</v>
      </c>
      <c r="M12" s="27">
        <f>SUM(K12:L12)</f>
        <v>10051</v>
      </c>
      <c r="N12" s="28">
        <f>SUM(N5:N11)</f>
        <v>5052</v>
      </c>
      <c r="O12" s="27">
        <f>SUM(O5:O11)</f>
        <v>940</v>
      </c>
      <c r="P12" s="60">
        <f>SUM(M12:N12)</f>
        <v>15103</v>
      </c>
      <c r="Q12" s="61">
        <f>M12+N12+O12</f>
        <v>16043</v>
      </c>
    </row>
    <row r="13" spans="1:17" x14ac:dyDescent="0.25">
      <c r="K13" s="10"/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Sites with FPP</vt:lpstr>
      <vt:lpstr>Sites with OPP</vt:lpstr>
      <vt:lpstr>Sites with PN</vt:lpstr>
      <vt:lpstr>SHLAA sites</vt:lpstr>
      <vt:lpstr>Strategic Allocations</vt:lpstr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WARNE Sara</dc:creator>
  <cp:lastModifiedBy>Jade Bagley</cp:lastModifiedBy>
  <dcterms:created xsi:type="dcterms:W3CDTF">2017-09-06T10:54:04Z</dcterms:created>
  <dcterms:modified xsi:type="dcterms:W3CDTF">2023-12-20T08:20:40Z</dcterms:modified>
</cp:coreProperties>
</file>